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D:\中興\"/>
    </mc:Choice>
  </mc:AlternateContent>
  <xr:revisionPtr revIDLastSave="0" documentId="13_ncr:1_{0829C790-E0D4-4720-8780-B3ECD98BD88C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經費請示單 " sheetId="1" r:id="rId1"/>
    <sheet name="工作表1" sheetId="2" r:id="rId2"/>
  </sheets>
  <definedNames>
    <definedName name="OLE_LINK1" localSheetId="0">'經費請示單 '!$D$14</definedName>
    <definedName name="_xlnm.Print_Area" localSheetId="0">'經費請示單 '!$A$1:$Z$64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W6" i="1" l="1"/>
  <c r="T40" i="1" l="1"/>
  <c r="C278" i="2" l="1"/>
  <c r="C277" i="2"/>
  <c r="C276" i="2"/>
  <c r="C275" i="2"/>
  <c r="C274" i="2"/>
  <c r="C273" i="2"/>
  <c r="C272" i="2"/>
  <c r="C271" i="2"/>
  <c r="C270" i="2"/>
  <c r="C269" i="2"/>
  <c r="C268" i="2"/>
  <c r="C267" i="2"/>
  <c r="C266" i="2"/>
  <c r="C265" i="2"/>
  <c r="C264" i="2"/>
  <c r="C263" i="2"/>
  <c r="C262" i="2"/>
  <c r="C261" i="2"/>
  <c r="C260" i="2"/>
  <c r="C259" i="2"/>
  <c r="C258" i="2"/>
  <c r="C257" i="2"/>
  <c r="C256" i="2"/>
  <c r="C255" i="2"/>
  <c r="C254" i="2"/>
  <c r="C253" i="2"/>
  <c r="C252" i="2"/>
  <c r="C251" i="2"/>
  <c r="C250" i="2"/>
  <c r="C249" i="2"/>
  <c r="C248" i="2"/>
  <c r="C247" i="2"/>
  <c r="C246" i="2"/>
  <c r="C245" i="2"/>
  <c r="C244" i="2"/>
  <c r="C243" i="2"/>
  <c r="C242" i="2"/>
  <c r="C241" i="2"/>
  <c r="C240" i="2"/>
  <c r="C239" i="2"/>
  <c r="C238" i="2"/>
  <c r="C237" i="2"/>
  <c r="C236" i="2"/>
  <c r="C235" i="2"/>
  <c r="C234" i="2"/>
  <c r="C233" i="2"/>
  <c r="C232" i="2"/>
  <c r="C231" i="2"/>
  <c r="C230" i="2"/>
  <c r="C229" i="2"/>
  <c r="C228" i="2"/>
  <c r="C227" i="2"/>
  <c r="C56" i="2" l="1"/>
  <c r="C54" i="2"/>
  <c r="C53" i="2"/>
  <c r="C52" i="2"/>
  <c r="C51" i="2"/>
  <c r="C50" i="2"/>
  <c r="C48" i="2"/>
  <c r="C47" i="2"/>
  <c r="C46" i="2"/>
  <c r="C45" i="2"/>
  <c r="C44" i="2"/>
  <c r="C43" i="2"/>
  <c r="C42" i="2"/>
  <c r="C40" i="2"/>
  <c r="C39" i="2"/>
  <c r="C38" i="2"/>
  <c r="C37" i="2"/>
  <c r="C36" i="2"/>
  <c r="C35" i="2"/>
  <c r="C34" i="2"/>
  <c r="C33" i="2"/>
  <c r="C32" i="2"/>
  <c r="C31" i="2"/>
  <c r="C30" i="2"/>
  <c r="C29" i="2"/>
  <c r="C28" i="2"/>
  <c r="C27" i="2"/>
  <c r="C26" i="2"/>
  <c r="C25" i="2"/>
  <c r="C24" i="2"/>
  <c r="C23" i="2"/>
  <c r="C22" i="2"/>
  <c r="C21" i="2"/>
  <c r="C20" i="2"/>
  <c r="C19" i="2"/>
  <c r="C18" i="2"/>
  <c r="C17" i="2"/>
  <c r="C16" i="2"/>
  <c r="C14" i="2"/>
  <c r="C13" i="2"/>
  <c r="C12" i="2"/>
  <c r="C11" i="2"/>
  <c r="C10" i="2"/>
  <c r="C9" i="2"/>
  <c r="C8" i="2"/>
  <c r="C7" i="2"/>
  <c r="C6" i="2"/>
  <c r="C5" i="2"/>
  <c r="C4" i="2"/>
  <c r="C3" i="2"/>
  <c r="C2" i="2"/>
  <c r="C59" i="2"/>
  <c r="C60" i="2"/>
  <c r="C61" i="2"/>
  <c r="C62" i="2"/>
  <c r="C58" i="2"/>
  <c r="T38" i="1" l="1"/>
  <c r="U56" i="1" l="1"/>
  <c r="U55" i="1"/>
  <c r="U57" i="1"/>
  <c r="U52" i="1"/>
  <c r="U51" i="1"/>
  <c r="U50" i="1"/>
  <c r="Q14" i="1"/>
  <c r="Q15" i="1"/>
  <c r="Q16" i="1"/>
  <c r="Q17" i="1"/>
  <c r="Q18" i="1"/>
  <c r="Q19" i="1"/>
  <c r="Q20" i="1"/>
  <c r="Q21" i="1"/>
  <c r="Q22" i="1"/>
  <c r="Q23" i="1"/>
  <c r="Q24" i="1"/>
  <c r="Q25" i="1"/>
  <c r="C226" i="2"/>
  <c r="C225" i="2"/>
  <c r="C224" i="2"/>
  <c r="C223" i="2"/>
  <c r="C222" i="2"/>
  <c r="C221" i="2"/>
  <c r="C220" i="2"/>
  <c r="C219" i="2"/>
  <c r="C218" i="2"/>
  <c r="C217" i="2"/>
  <c r="C216" i="2"/>
  <c r="C215" i="2"/>
  <c r="C214" i="2"/>
  <c r="C213" i="2"/>
  <c r="C212" i="2"/>
  <c r="C211" i="2"/>
  <c r="C210" i="2"/>
  <c r="C209" i="2"/>
  <c r="C208" i="2"/>
  <c r="C207" i="2"/>
  <c r="C206" i="2"/>
  <c r="C205" i="2"/>
  <c r="C204" i="2"/>
  <c r="C203" i="2"/>
  <c r="C202" i="2"/>
  <c r="C201" i="2"/>
  <c r="C200" i="2"/>
  <c r="C199" i="2"/>
  <c r="C198" i="2"/>
  <c r="C197" i="2"/>
  <c r="C196" i="2"/>
  <c r="C195" i="2"/>
  <c r="C194" i="2"/>
  <c r="C193" i="2"/>
  <c r="C192" i="2"/>
  <c r="C191" i="2"/>
  <c r="C190" i="2"/>
  <c r="C189" i="2"/>
  <c r="C188" i="2"/>
  <c r="C187" i="2"/>
  <c r="C186" i="2"/>
  <c r="C185" i="2"/>
  <c r="C184" i="2"/>
  <c r="C183" i="2"/>
  <c r="C182" i="2"/>
  <c r="C181" i="2"/>
  <c r="C180" i="2"/>
  <c r="C179" i="2"/>
  <c r="C178" i="2"/>
  <c r="C177" i="2"/>
  <c r="C176" i="2"/>
  <c r="C175" i="2"/>
  <c r="C174" i="2"/>
  <c r="C173" i="2"/>
  <c r="C172" i="2"/>
  <c r="C171" i="2"/>
  <c r="C170" i="2"/>
  <c r="C169" i="2"/>
  <c r="C168" i="2"/>
  <c r="C167" i="2"/>
  <c r="C166" i="2"/>
  <c r="C165" i="2"/>
  <c r="C164" i="2"/>
  <c r="C163" i="2"/>
  <c r="C162" i="2"/>
  <c r="C161" i="2"/>
  <c r="C160" i="2"/>
  <c r="C159" i="2"/>
  <c r="C158" i="2"/>
  <c r="C157" i="2"/>
  <c r="C156" i="2"/>
  <c r="C155" i="2"/>
  <c r="C154" i="2"/>
  <c r="C153" i="2"/>
  <c r="C152" i="2"/>
  <c r="C151" i="2"/>
  <c r="C150" i="2"/>
  <c r="C149" i="2"/>
  <c r="C148" i="2"/>
  <c r="C147" i="2"/>
  <c r="C146" i="2"/>
  <c r="C145" i="2"/>
  <c r="C144" i="2"/>
  <c r="C143" i="2"/>
  <c r="C142" i="2"/>
  <c r="C141" i="2"/>
  <c r="C140" i="2"/>
  <c r="C139" i="2"/>
  <c r="C138" i="2"/>
  <c r="C137" i="2"/>
  <c r="C136" i="2"/>
  <c r="C135" i="2"/>
  <c r="C134" i="2"/>
  <c r="C133" i="2"/>
  <c r="C132" i="2"/>
  <c r="C131" i="2"/>
  <c r="C130" i="2"/>
  <c r="C129" i="2"/>
  <c r="C128" i="2"/>
  <c r="C127" i="2"/>
  <c r="C126" i="2"/>
  <c r="C125" i="2"/>
  <c r="C124" i="2"/>
  <c r="C123" i="2"/>
  <c r="C122" i="2"/>
  <c r="C121" i="2"/>
  <c r="C120" i="2"/>
  <c r="C119" i="2"/>
  <c r="C118" i="2"/>
  <c r="C117" i="2"/>
  <c r="C116" i="2"/>
  <c r="C115" i="2"/>
  <c r="C114" i="2"/>
  <c r="C113" i="2"/>
  <c r="C112" i="2"/>
  <c r="C111" i="2"/>
  <c r="C110" i="2"/>
  <c r="C109" i="2"/>
  <c r="C108" i="2"/>
  <c r="C107" i="2"/>
  <c r="C106" i="2"/>
  <c r="C105" i="2"/>
  <c r="C104" i="2"/>
  <c r="C103" i="2"/>
  <c r="C102" i="2"/>
  <c r="C101" i="2"/>
  <c r="C100" i="2"/>
  <c r="C99" i="2"/>
  <c r="C98" i="2"/>
  <c r="C97" i="2"/>
  <c r="C96" i="2"/>
  <c r="C95" i="2"/>
  <c r="C94" i="2"/>
  <c r="C93" i="2"/>
  <c r="C92" i="2"/>
  <c r="C91" i="2"/>
  <c r="C90" i="2"/>
  <c r="C89" i="2"/>
  <c r="C88" i="2"/>
  <c r="C87" i="2"/>
  <c r="C86" i="2"/>
  <c r="C85" i="2"/>
  <c r="C84" i="2"/>
  <c r="C83" i="2"/>
  <c r="C82" i="2"/>
  <c r="C81" i="2"/>
  <c r="C80" i="2"/>
  <c r="C79" i="2"/>
  <c r="C78" i="2"/>
  <c r="C77" i="2"/>
  <c r="C76" i="2"/>
  <c r="C75" i="2"/>
  <c r="C74" i="2"/>
  <c r="C73" i="2"/>
  <c r="C72" i="2"/>
  <c r="C71" i="2"/>
  <c r="C70" i="2"/>
  <c r="C69" i="2"/>
  <c r="C68" i="2"/>
  <c r="C67" i="2"/>
  <c r="C66" i="2"/>
  <c r="C65" i="2"/>
  <c r="N41" i="1"/>
  <c r="Q13" i="1" l="1"/>
  <c r="Q26" i="1" s="1"/>
  <c r="AB40" i="1" s="1"/>
  <c r="A6" i="1"/>
  <c r="I39" i="1" s="1"/>
  <c r="D41" i="1"/>
  <c r="S39" i="1" l="1"/>
  <c r="R39" i="1"/>
  <c r="Q39" i="1"/>
  <c r="O39" i="1"/>
  <c r="N39" i="1"/>
  <c r="M39" i="1"/>
  <c r="L39" i="1"/>
  <c r="K39" i="1"/>
  <c r="P39" i="1"/>
  <c r="T15" i="1"/>
  <c r="N6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</authors>
  <commentList>
    <comment ref="AB6" authorId="0" shapeId="0" xr:uid="{00000000-0006-0000-0000-000001000000}">
      <text>
        <r>
          <rPr>
            <sz val="9"/>
            <color indexed="81"/>
            <rFont val="細明體"/>
            <family val="3"/>
            <charset val="136"/>
          </rPr>
          <t>請在此輸入科目代號</t>
        </r>
      </text>
    </comment>
    <comment ref="T12" authorId="0" shapeId="0" xr:uid="{00000000-0006-0000-0000-000002000000}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細明體"/>
            <family val="3"/>
            <charset val="136"/>
          </rPr>
          <t>非採購類可不會總務處</t>
        </r>
      </text>
    </comment>
    <comment ref="AB40" authorId="0" shapeId="0" xr:uid="{00000000-0006-0000-0000-000003000000}">
      <text>
        <r>
          <rPr>
            <sz val="9"/>
            <color indexed="81"/>
            <rFont val="細明體"/>
            <family val="3"/>
            <charset val="136"/>
          </rPr>
          <t>若實際支用金額與動支單不同，請自行輸入金額</t>
        </r>
      </text>
    </comment>
    <comment ref="L43" authorId="0" shapeId="0" xr:uid="{00000000-0006-0000-0000-000004000000}">
      <text>
        <r>
          <rPr>
            <sz val="9"/>
            <color indexed="81"/>
            <rFont val="細明體"/>
            <family val="3"/>
            <charset val="136"/>
          </rPr>
          <t>1.採購類請會事務組
2.需所得登記或退費或有補充保費請會出納組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<sst xmlns="http://schemas.openxmlformats.org/spreadsheetml/2006/main" count="1101" uniqueCount="620">
  <si>
    <r>
      <t>動</t>
    </r>
    <r>
      <rPr>
        <sz val="20"/>
        <rFont val="Times New Roman"/>
        <family val="1"/>
      </rPr>
      <t xml:space="preserve">   </t>
    </r>
    <r>
      <rPr>
        <sz val="20"/>
        <rFont val="標楷體"/>
        <family val="4"/>
        <charset val="136"/>
      </rPr>
      <t>支</t>
    </r>
    <r>
      <rPr>
        <sz val="20"/>
        <rFont val="Times New Roman"/>
        <family val="1"/>
      </rPr>
      <t xml:space="preserve">   </t>
    </r>
    <r>
      <rPr>
        <sz val="20"/>
        <rFont val="標楷體"/>
        <family val="4"/>
        <charset val="136"/>
      </rPr>
      <t>經</t>
    </r>
    <r>
      <rPr>
        <sz val="20"/>
        <rFont val="Times New Roman"/>
        <family val="1"/>
      </rPr>
      <t xml:space="preserve">   </t>
    </r>
    <r>
      <rPr>
        <sz val="20"/>
        <rFont val="標楷體"/>
        <family val="4"/>
        <charset val="136"/>
      </rPr>
      <t>費</t>
    </r>
    <r>
      <rPr>
        <sz val="20"/>
        <rFont val="Times New Roman"/>
        <family val="1"/>
      </rPr>
      <t xml:space="preserve">   </t>
    </r>
    <r>
      <rPr>
        <sz val="20"/>
        <rFont val="標楷體"/>
        <family val="4"/>
        <charset val="136"/>
      </rPr>
      <t>請</t>
    </r>
    <r>
      <rPr>
        <sz val="20"/>
        <rFont val="Times New Roman"/>
        <family val="1"/>
      </rPr>
      <t xml:space="preserve">   </t>
    </r>
    <r>
      <rPr>
        <sz val="20"/>
        <rFont val="標楷體"/>
        <family val="4"/>
        <charset val="136"/>
      </rPr>
      <t>示</t>
    </r>
    <r>
      <rPr>
        <sz val="20"/>
        <rFont val="Times New Roman"/>
        <family val="1"/>
      </rPr>
      <t xml:space="preserve">   </t>
    </r>
    <r>
      <rPr>
        <sz val="20"/>
        <rFont val="標楷體"/>
        <family val="4"/>
        <charset val="136"/>
      </rPr>
      <t>單</t>
    </r>
    <phoneticPr fontId="4" type="noConversion"/>
  </si>
  <si>
    <r>
      <t>科</t>
    </r>
    <r>
      <rPr>
        <sz val="14"/>
        <rFont val="Times New Roman"/>
        <family val="1"/>
      </rPr>
      <t xml:space="preserve"> </t>
    </r>
    <r>
      <rPr>
        <sz val="14"/>
        <rFont val="標楷體"/>
        <family val="4"/>
        <charset val="136"/>
      </rPr>
      <t>目</t>
    </r>
    <phoneticPr fontId="4" type="noConversion"/>
  </si>
  <si>
    <t>節號及名稱</t>
    <phoneticPr fontId="4" type="noConversion"/>
  </si>
  <si>
    <r>
      <t>用途</t>
    </r>
    <r>
      <rPr>
        <sz val="14"/>
        <rFont val="Times New Roman"/>
        <family val="1"/>
      </rPr>
      <t xml:space="preserve">   </t>
    </r>
    <r>
      <rPr>
        <sz val="14"/>
        <rFont val="標楷體"/>
        <family val="4"/>
        <charset val="136"/>
      </rPr>
      <t>說明</t>
    </r>
    <phoneticPr fontId="4" type="noConversion"/>
  </si>
  <si>
    <r>
      <t>付款</t>
    </r>
    <r>
      <rPr>
        <sz val="14"/>
        <rFont val="Times New Roman"/>
        <family val="1"/>
      </rPr>
      <t xml:space="preserve">   </t>
    </r>
    <r>
      <rPr>
        <sz val="14"/>
        <rFont val="標楷體"/>
        <family val="4"/>
        <charset val="136"/>
      </rPr>
      <t>方式</t>
    </r>
    <phoneticPr fontId="4" type="noConversion"/>
  </si>
  <si>
    <t>內         容</t>
    <phoneticPr fontId="3" type="noConversion"/>
  </si>
  <si>
    <r>
      <t>名稱</t>
    </r>
    <r>
      <rPr>
        <sz val="14"/>
        <rFont val="Times New Roman"/>
        <family val="1"/>
      </rPr>
      <t xml:space="preserve"> </t>
    </r>
    <r>
      <rPr>
        <sz val="14"/>
        <rFont val="標楷體"/>
        <family val="4"/>
        <charset val="136"/>
      </rPr>
      <t>及</t>
    </r>
    <r>
      <rPr>
        <sz val="14"/>
        <rFont val="Times New Roman"/>
        <family val="1"/>
      </rPr>
      <t xml:space="preserve"> </t>
    </r>
    <r>
      <rPr>
        <sz val="14"/>
        <rFont val="標楷體"/>
        <family val="4"/>
        <charset val="136"/>
      </rPr>
      <t>規格</t>
    </r>
    <phoneticPr fontId="4" type="noConversion"/>
  </si>
  <si>
    <t>總務處簽擬</t>
    <phoneticPr fontId="4" type="noConversion"/>
  </si>
  <si>
    <t>預算登記人員</t>
    <phoneticPr fontId="4" type="noConversion"/>
  </si>
  <si>
    <t>校長批示</t>
    <phoneticPr fontId="4" type="noConversion"/>
  </si>
  <si>
    <r>
      <t xml:space="preserve">  </t>
    </r>
    <r>
      <rPr>
        <sz val="14"/>
        <rFont val="標楷體"/>
        <family val="4"/>
        <charset val="136"/>
      </rPr>
      <t>申</t>
    </r>
    <r>
      <rPr>
        <sz val="14"/>
        <rFont val="Times New Roman"/>
        <family val="1"/>
      </rPr>
      <t xml:space="preserve">   </t>
    </r>
    <r>
      <rPr>
        <sz val="14"/>
        <rFont val="標楷體"/>
        <family val="4"/>
        <charset val="136"/>
      </rPr>
      <t>請</t>
    </r>
    <r>
      <rPr>
        <sz val="14"/>
        <rFont val="Times New Roman"/>
        <family val="1"/>
      </rPr>
      <t xml:space="preserve">   </t>
    </r>
    <r>
      <rPr>
        <sz val="14"/>
        <rFont val="標楷體"/>
        <family val="4"/>
        <charset val="136"/>
      </rPr>
      <t>單</t>
    </r>
    <r>
      <rPr>
        <sz val="14"/>
        <rFont val="Times New Roman"/>
        <family val="1"/>
      </rPr>
      <t xml:space="preserve">   </t>
    </r>
    <r>
      <rPr>
        <sz val="14"/>
        <rFont val="標楷體"/>
        <family val="4"/>
        <charset val="136"/>
      </rPr>
      <t>位</t>
    </r>
    <phoneticPr fontId="4" type="noConversion"/>
  </si>
  <si>
    <t>經辦人</t>
    <phoneticPr fontId="4" type="noConversion"/>
  </si>
  <si>
    <t>組  長</t>
    <phoneticPr fontId="4" type="noConversion"/>
  </si>
  <si>
    <t>單位主管</t>
    <phoneticPr fontId="4" type="noConversion"/>
  </si>
  <si>
    <t>編號</t>
    <phoneticPr fontId="3" type="noConversion"/>
  </si>
  <si>
    <t>億</t>
    <phoneticPr fontId="3" type="noConversion"/>
  </si>
  <si>
    <t>千萬</t>
    <phoneticPr fontId="3" type="noConversion"/>
  </si>
  <si>
    <t>百萬</t>
    <phoneticPr fontId="3" type="noConversion"/>
  </si>
  <si>
    <t>十萬</t>
    <phoneticPr fontId="3" type="noConversion"/>
  </si>
  <si>
    <t>萬</t>
    <phoneticPr fontId="3" type="noConversion"/>
  </si>
  <si>
    <t>千</t>
    <phoneticPr fontId="3" type="noConversion"/>
  </si>
  <si>
    <t>百</t>
    <phoneticPr fontId="3" type="noConversion"/>
  </si>
  <si>
    <t>十</t>
    <phoneticPr fontId="3" type="noConversion"/>
  </si>
  <si>
    <t>元</t>
    <phoneticPr fontId="3" type="noConversion"/>
  </si>
  <si>
    <t>憑證編號</t>
    <phoneticPr fontId="3" type="noConversion"/>
  </si>
  <si>
    <t>預算科目</t>
    <phoneticPr fontId="3" type="noConversion"/>
  </si>
  <si>
    <t>用途說明</t>
    <phoneticPr fontId="3" type="noConversion"/>
  </si>
  <si>
    <t>18Y</t>
  </si>
  <si>
    <t>26Y</t>
  </si>
  <si>
    <t>27D</t>
  </si>
  <si>
    <t>27F</t>
  </si>
  <si>
    <t>28A</t>
  </si>
  <si>
    <t>32Y</t>
  </si>
  <si>
    <t>91Y</t>
  </si>
  <si>
    <t>124兼職人員酬金</t>
  </si>
  <si>
    <t>131加班費</t>
  </si>
  <si>
    <t>152年終獎金</t>
  </si>
  <si>
    <t>183傷病醫藥費</t>
  </si>
  <si>
    <t>18Y其他福利費</t>
  </si>
  <si>
    <t>212工作場所電費</t>
  </si>
  <si>
    <t>214工作場所水費</t>
  </si>
  <si>
    <t>221郵資</t>
  </si>
  <si>
    <t>222電話費</t>
  </si>
  <si>
    <t>231國內旅費</t>
  </si>
  <si>
    <t>241印刷及裝訂費</t>
  </si>
  <si>
    <t>252一般房屋修護費</t>
  </si>
  <si>
    <t>254其他建築修護費</t>
  </si>
  <si>
    <t>255機械及設備修護費</t>
  </si>
  <si>
    <t>26Y其他保險費</t>
  </si>
  <si>
    <t>276佣金、匯費、經理費及手續費</t>
  </si>
  <si>
    <t>27D計時與計件人員酬金</t>
  </si>
  <si>
    <t>279外包費</t>
  </si>
  <si>
    <t>27F體育活動費</t>
  </si>
  <si>
    <t>282專技人員酬金</t>
  </si>
  <si>
    <t>285講課鐘點稿費出席審查及查詢費</t>
  </si>
  <si>
    <t>287委託檢驗(定)試驗認證費</t>
  </si>
  <si>
    <t>288委託考選訓練費</t>
  </si>
  <si>
    <t>289試務甄選費</t>
  </si>
  <si>
    <t>291公共關係費</t>
  </si>
  <si>
    <t>315設備零件</t>
  </si>
  <si>
    <t>322報章雜誌</t>
  </si>
  <si>
    <t>323農業與園藝用品及環境美化費</t>
  </si>
  <si>
    <t>324化學藥劑與實驗用品</t>
  </si>
  <si>
    <t>328醫療用品(非醫療院所使用)</t>
  </si>
  <si>
    <t>713職業團體會費</t>
  </si>
  <si>
    <t>751技能競賽</t>
  </si>
  <si>
    <t>91Y其他</t>
  </si>
  <si>
    <t>513擴充改良房屋建築及設備</t>
  </si>
  <si>
    <t>514購置機械及設備</t>
  </si>
  <si>
    <t>515購置交通及運輸設備</t>
  </si>
  <si>
    <t>521購置電腦軟體</t>
  </si>
  <si>
    <t>傳    票
付款憑單</t>
    <phoneticPr fontId="3" type="noConversion"/>
  </si>
  <si>
    <t>金額</t>
    <phoneticPr fontId="3" type="noConversion"/>
  </si>
  <si>
    <t>本次約需
動支金額</t>
    <phoneticPr fontId="4" type="noConversion"/>
  </si>
  <si>
    <t>預算數</t>
    <phoneticPr fontId="3" type="noConversion"/>
  </si>
  <si>
    <t>已支數</t>
    <phoneticPr fontId="3" type="noConversion"/>
  </si>
  <si>
    <t>年</t>
    <phoneticPr fontId="3" type="noConversion"/>
  </si>
  <si>
    <t>年度</t>
    <phoneticPr fontId="3" type="noConversion"/>
  </si>
  <si>
    <t>餘額</t>
  </si>
  <si>
    <t>款項目節</t>
    <phoneticPr fontId="4" type="noConversion"/>
  </si>
  <si>
    <t>數量</t>
    <phoneticPr fontId="3" type="noConversion"/>
  </si>
  <si>
    <t>單價</t>
    <phoneticPr fontId="3" type="noConversion"/>
  </si>
  <si>
    <t>附件</t>
    <phoneticPr fontId="4" type="noConversion"/>
  </si>
  <si>
    <t>中華民國</t>
    <phoneticPr fontId="3" type="noConversion"/>
  </si>
  <si>
    <t>簽證編號：</t>
    <phoneticPr fontId="3" type="noConversion"/>
  </si>
  <si>
    <t>預算
年度</t>
    <phoneticPr fontId="4" type="noConversion"/>
  </si>
  <si>
    <t>經招商比(議)價結果計</t>
    <phoneticPr fontId="4" type="noConversion"/>
  </si>
  <si>
    <t>擬交</t>
    <phoneticPr fontId="3" type="noConversion"/>
  </si>
  <si>
    <t>承辦</t>
    <phoneticPr fontId="3" type="noConversion"/>
  </si>
  <si>
    <t>月</t>
    <phoneticPr fontId="3" type="noConversion"/>
  </si>
  <si>
    <t>日</t>
    <phoneticPr fontId="3" type="noConversion"/>
  </si>
  <si>
    <t>金額</t>
  </si>
  <si>
    <t xml:space="preserve"> 黏 貼 憑 證 用 紙</t>
    <phoneticPr fontId="4" type="noConversion"/>
  </si>
  <si>
    <t>預算年度</t>
  </si>
  <si>
    <t>經辦單位</t>
    <phoneticPr fontId="3" type="noConversion"/>
  </si>
  <si>
    <t>驗收或證明、保管</t>
    <phoneticPr fontId="3" type="noConversion"/>
  </si>
  <si>
    <t>會計室</t>
    <phoneticPr fontId="3" type="noConversion"/>
  </si>
  <si>
    <t>校     長</t>
    <phoneticPr fontId="3" type="noConversion"/>
  </si>
  <si>
    <t>經辦人</t>
    <phoneticPr fontId="3" type="noConversion"/>
  </si>
  <si>
    <t>單位主管</t>
    <phoneticPr fontId="3" type="noConversion"/>
  </si>
  <si>
    <t>驗收或證明</t>
    <phoneticPr fontId="3" type="noConversion"/>
  </si>
  <si>
    <t>總務主任</t>
    <phoneticPr fontId="3" type="noConversion"/>
  </si>
  <si>
    <t>(憑證黏貼線)</t>
    <phoneticPr fontId="3" type="noConversion"/>
  </si>
  <si>
    <t>一、 對不同工作計畫或用途別之原始憑證請勿混合黏貼。</t>
    <phoneticPr fontId="3" type="noConversion"/>
  </si>
  <si>
    <t>二、 本用紙除「傳票(付款憑單)編號」及「憑證編號」兩欄由會計</t>
    <phoneticPr fontId="3" type="noConversion"/>
  </si>
  <si>
    <t>單位填列外，其餘各欄由經辦核銷工作之事務人員填列。</t>
    <phoneticPr fontId="3" type="noConversion"/>
  </si>
  <si>
    <t>之分工程序自行增列。</t>
    <phoneticPr fontId="3" type="noConversion"/>
  </si>
  <si>
    <t>三、 本用紙憑證黏貼線上端有關人員核章欄，得視各機關實際工作</t>
    <phoneticPr fontId="3" type="noConversion"/>
  </si>
  <si>
    <t>說明：</t>
    <phoneticPr fontId="3" type="noConversion"/>
  </si>
  <si>
    <t>附件</t>
    <phoneticPr fontId="3" type="noConversion"/>
  </si>
  <si>
    <t>發票</t>
    <phoneticPr fontId="3" type="noConversion"/>
  </si>
  <si>
    <t>張</t>
    <phoneticPr fontId="3" type="noConversion"/>
  </si>
  <si>
    <t>收據</t>
    <phoneticPr fontId="3" type="noConversion"/>
  </si>
  <si>
    <t>動支經費請示</t>
    <phoneticPr fontId="3" type="noConversion"/>
  </si>
  <si>
    <t>單或核准辦理</t>
    <phoneticPr fontId="3" type="noConversion"/>
  </si>
  <si>
    <t>文件</t>
    <phoneticPr fontId="3" type="noConversion"/>
  </si>
  <si>
    <t>驗收報告</t>
    <phoneticPr fontId="3" type="noConversion"/>
  </si>
  <si>
    <t>合約書</t>
    <phoneticPr fontId="3" type="noConversion"/>
  </si>
  <si>
    <t>份</t>
    <phoneticPr fontId="3" type="noConversion"/>
  </si>
  <si>
    <t>其他文件(需註明</t>
    <phoneticPr fontId="3" type="noConversion"/>
  </si>
  <si>
    <t>文件名稱、份數)</t>
    <phoneticPr fontId="3" type="noConversion"/>
  </si>
  <si>
    <t>財產或物品登記訖</t>
    <phoneticPr fontId="3" type="noConversion"/>
  </si>
  <si>
    <t>15Y</t>
    <phoneticPr fontId="3" type="noConversion"/>
  </si>
  <si>
    <t>15Y其他獎金</t>
    <phoneticPr fontId="3" type="noConversion"/>
  </si>
  <si>
    <t>161職員退休及離職金</t>
    <phoneticPr fontId="3" type="noConversion"/>
  </si>
  <si>
    <t>162工員退休及離職金</t>
    <phoneticPr fontId="3" type="noConversion"/>
  </si>
  <si>
    <t>181分擔員工保險費</t>
    <phoneticPr fontId="3" type="noConversion"/>
  </si>
  <si>
    <t>數據通信費</t>
    <phoneticPr fontId="3" type="noConversion"/>
  </si>
  <si>
    <t>235貨物運費</t>
    <phoneticPr fontId="3" type="noConversion"/>
  </si>
  <si>
    <t>257雜項設備修護費</t>
    <phoneticPr fontId="3" type="noConversion"/>
  </si>
  <si>
    <t>28A電腦軟體服務費</t>
    <phoneticPr fontId="3" type="noConversion"/>
  </si>
  <si>
    <t>32Y其他用品消耗</t>
    <phoneticPr fontId="3" type="noConversion"/>
  </si>
  <si>
    <t>73Y</t>
    <phoneticPr fontId="3" type="noConversion"/>
  </si>
  <si>
    <t>73Y分擔其他費用</t>
    <phoneticPr fontId="3" type="noConversion"/>
  </si>
  <si>
    <t>743獎勵費用</t>
    <phoneticPr fontId="3" type="noConversion"/>
  </si>
  <si>
    <t>516購置雜項設備</t>
    <phoneticPr fontId="3" type="noConversion"/>
  </si>
  <si>
    <t>A00001</t>
  </si>
  <si>
    <t>公保費</t>
  </si>
  <si>
    <t>A00002</t>
  </si>
  <si>
    <t>勞保費</t>
  </si>
  <si>
    <t>A00003</t>
  </si>
  <si>
    <t>健保費</t>
  </si>
  <si>
    <t>A00004</t>
  </si>
  <si>
    <t>A00005</t>
  </si>
  <si>
    <t>勞退金</t>
  </si>
  <si>
    <t>B00001</t>
  </si>
  <si>
    <t>B00005</t>
  </si>
  <si>
    <t>B00006</t>
  </si>
  <si>
    <t>B00007</t>
  </si>
  <si>
    <t>C00002</t>
  </si>
  <si>
    <t>教科書款</t>
  </si>
  <si>
    <t>C00003</t>
  </si>
  <si>
    <t>平安保險費</t>
  </si>
  <si>
    <t>C00007</t>
  </si>
  <si>
    <t>家長會費</t>
  </si>
  <si>
    <t>C00008</t>
  </si>
  <si>
    <t>C00012</t>
  </si>
  <si>
    <t>C00024</t>
  </si>
  <si>
    <t>C00026</t>
  </si>
  <si>
    <t>C00028</t>
  </si>
  <si>
    <t>D00001</t>
  </si>
  <si>
    <t>D00002</t>
  </si>
  <si>
    <t>D00009</t>
  </si>
  <si>
    <t>E00001</t>
  </si>
  <si>
    <t>E00002</t>
  </si>
  <si>
    <t>E00003</t>
  </si>
  <si>
    <t>E00005</t>
  </si>
  <si>
    <t>E00006</t>
  </si>
  <si>
    <t>E00007</t>
  </si>
  <si>
    <t>E00008</t>
  </si>
  <si>
    <t>E00009</t>
  </si>
  <si>
    <t>E00011</t>
  </si>
  <si>
    <t>E00012</t>
  </si>
  <si>
    <t>E00013</t>
  </si>
  <si>
    <t>E00017</t>
  </si>
  <si>
    <t>E00019</t>
  </si>
  <si>
    <t>E00020</t>
  </si>
  <si>
    <t>E00021</t>
  </si>
  <si>
    <t>E00026</t>
  </si>
  <si>
    <t>E00028</t>
  </si>
  <si>
    <t>E00029</t>
  </si>
  <si>
    <t>E00031</t>
  </si>
  <si>
    <t>E00034</t>
  </si>
  <si>
    <t>E00035</t>
  </si>
  <si>
    <t>急難慰問金</t>
  </si>
  <si>
    <t>3章1Q食材獎勵金</t>
  </si>
  <si>
    <t>熱舞社</t>
  </si>
  <si>
    <t>籃球社</t>
  </si>
  <si>
    <t>扯鈴社</t>
  </si>
  <si>
    <t>Z11102</t>
  </si>
  <si>
    <t>Z11104</t>
  </si>
  <si>
    <t>Z11105</t>
  </si>
  <si>
    <t>Z11106</t>
  </si>
  <si>
    <t>應付代收款</t>
  </si>
  <si>
    <t>保證金</t>
  </si>
  <si>
    <t>▓其他(請列舉並標示金額)</t>
    <phoneticPr fontId="3" type="noConversion"/>
  </si>
  <si>
    <t>▓由出納轉發</t>
    <phoneticPr fontId="3" type="noConversion"/>
  </si>
  <si>
    <t>總務處主任：</t>
    <phoneticPr fontId="3" type="noConversion"/>
  </si>
  <si>
    <t>會計佐理員</t>
    <phoneticPr fontId="3" type="noConversion"/>
  </si>
  <si>
    <t>會計室主任</t>
    <phoneticPr fontId="3" type="noConversion"/>
  </si>
  <si>
    <t>財產</t>
    <phoneticPr fontId="3" type="noConversion"/>
  </si>
  <si>
    <t>物品</t>
    <phoneticPr fontId="3" type="noConversion"/>
  </si>
  <si>
    <t>佐理員</t>
    <phoneticPr fontId="3" type="noConversion"/>
  </si>
  <si>
    <t>主任</t>
    <phoneticPr fontId="3" type="noConversion"/>
  </si>
  <si>
    <t>▓付債權人</t>
    <phoneticPr fontId="3" type="noConversion"/>
  </si>
  <si>
    <t>桃園市立中興國民中學</t>
    <phoneticPr fontId="4" type="noConversion"/>
  </si>
  <si>
    <r>
      <t>桃</t>
    </r>
    <r>
      <rPr>
        <sz val="24"/>
        <rFont val="Times New Roman"/>
        <family val="1"/>
      </rPr>
      <t xml:space="preserve"> </t>
    </r>
    <r>
      <rPr>
        <sz val="24"/>
        <rFont val="標楷體"/>
        <family val="4"/>
        <charset val="136"/>
      </rPr>
      <t>園</t>
    </r>
    <r>
      <rPr>
        <sz val="24"/>
        <rFont val="Times New Roman"/>
        <family val="1"/>
      </rPr>
      <t xml:space="preserve"> </t>
    </r>
    <r>
      <rPr>
        <sz val="24"/>
        <rFont val="標楷體"/>
        <family val="4"/>
        <charset val="136"/>
      </rPr>
      <t>市</t>
    </r>
    <r>
      <rPr>
        <sz val="24"/>
        <rFont val="Times New Roman"/>
        <family val="1"/>
      </rPr>
      <t xml:space="preserve"> </t>
    </r>
    <r>
      <rPr>
        <sz val="24"/>
        <rFont val="標楷體"/>
        <family val="4"/>
        <charset val="136"/>
      </rPr>
      <t>立</t>
    </r>
    <r>
      <rPr>
        <sz val="24"/>
        <rFont val="Times New Roman"/>
        <family val="1"/>
      </rPr>
      <t xml:space="preserve"> </t>
    </r>
    <r>
      <rPr>
        <sz val="24"/>
        <rFont val="標楷體"/>
        <family val="4"/>
        <charset val="136"/>
      </rPr>
      <t>中</t>
    </r>
    <r>
      <rPr>
        <sz val="24"/>
        <rFont val="Times New Roman"/>
        <family val="1"/>
      </rPr>
      <t xml:space="preserve"> </t>
    </r>
    <r>
      <rPr>
        <sz val="24"/>
        <rFont val="標楷體"/>
        <family val="4"/>
        <charset val="136"/>
      </rPr>
      <t>興</t>
    </r>
    <r>
      <rPr>
        <sz val="24"/>
        <rFont val="Times New Roman"/>
        <family val="1"/>
      </rPr>
      <t xml:space="preserve"> </t>
    </r>
    <r>
      <rPr>
        <sz val="24"/>
        <rFont val="標楷體"/>
        <family val="4"/>
        <charset val="136"/>
      </rPr>
      <t>國</t>
    </r>
    <r>
      <rPr>
        <sz val="24"/>
        <rFont val="Times New Roman"/>
        <family val="1"/>
      </rPr>
      <t xml:space="preserve"> </t>
    </r>
    <r>
      <rPr>
        <sz val="24"/>
        <rFont val="標楷體"/>
        <family val="4"/>
        <charset val="136"/>
      </rPr>
      <t>民</t>
    </r>
    <r>
      <rPr>
        <sz val="24"/>
        <rFont val="Times New Roman"/>
        <family val="1"/>
      </rPr>
      <t xml:space="preserve"> </t>
    </r>
    <r>
      <rPr>
        <sz val="24"/>
        <rFont val="標楷體"/>
        <family val="4"/>
        <charset val="136"/>
      </rPr>
      <t>中</t>
    </r>
    <r>
      <rPr>
        <sz val="24"/>
        <rFont val="Times New Roman"/>
        <family val="1"/>
      </rPr>
      <t xml:space="preserve"> </t>
    </r>
    <r>
      <rPr>
        <sz val="24"/>
        <rFont val="標楷體"/>
        <family val="4"/>
        <charset val="136"/>
      </rPr>
      <t>學</t>
    </r>
    <phoneticPr fontId="4" type="noConversion"/>
  </si>
  <si>
    <t>預付費用請示單 　    張</t>
    <phoneticPr fontId="3" type="noConversion"/>
  </si>
  <si>
    <t>報價單　           　張</t>
    <phoneticPr fontId="3" type="noConversion"/>
  </si>
  <si>
    <t xml:space="preserve">其他有關文件         張　     </t>
    <phoneticPr fontId="3" type="noConversion"/>
  </si>
  <si>
    <t>保管</t>
    <phoneticPr fontId="3" type="noConversion"/>
  </si>
  <si>
    <t>四、 簽署欄位依職稱大小，「由上而下，由左而右」，各單位主管
     應於騎縫處核章。
五、 凡提供參考之附件，如不能同時黏貼，則記明某號憑證之附件
     ，按號另裝成冊一併附送，並於憑證簿封面註明上開另裝附件
     若干件。
六、 本用紙由有關人員順序核章後，送會計單位辦理經費核銷手續
     ，月底由會計單位彙總裝訂成冊，依規定程序辦理。
七、 以零用金支付時，由出納管理人員於原始憑證上加蓋付訖及日
     期章戳。
八、 開立傳票或付款憑單時，由會計單位於本用紙上加蓋「已開傳
     票或憑單」章戳。
九、 報支特別費，應本誠信原則對所提出單據之支出事實真實性負
     責，如有不實應負相關刑事責任。</t>
    <phoneticPr fontId="3" type="noConversion"/>
  </si>
  <si>
    <t>總務處</t>
    <phoneticPr fontId="3" type="noConversion"/>
  </si>
  <si>
    <t>建築及設備計畫</t>
    <phoneticPr fontId="3" type="noConversion"/>
  </si>
  <si>
    <t>321辦公(事務)用品</t>
    <phoneticPr fontId="3" type="noConversion"/>
  </si>
  <si>
    <t>材料及用品費</t>
    <phoneticPr fontId="3" type="noConversion"/>
  </si>
  <si>
    <t>子目編號/子目名稱</t>
    <phoneticPr fontId="3" type="noConversion"/>
  </si>
  <si>
    <t>用人費用</t>
    <phoneticPr fontId="3" type="noConversion"/>
  </si>
  <si>
    <t>113職員薪金</t>
    <phoneticPr fontId="3" type="noConversion"/>
  </si>
  <si>
    <t>114工員工資</t>
    <phoneticPr fontId="3" type="noConversion"/>
  </si>
  <si>
    <t>121聘用人員薪金</t>
    <phoneticPr fontId="3" type="noConversion"/>
  </si>
  <si>
    <t>151考績獎金</t>
    <phoneticPr fontId="3" type="noConversion"/>
  </si>
  <si>
    <t>服務費用</t>
    <phoneticPr fontId="3" type="noConversion"/>
  </si>
  <si>
    <t>258其他資產修護費</t>
    <phoneticPr fontId="3" type="noConversion"/>
  </si>
  <si>
    <t>451雜項設備租金</t>
    <phoneticPr fontId="3" type="noConversion"/>
  </si>
  <si>
    <t>租金、償債、利息及相關手續費</t>
    <phoneticPr fontId="3" type="noConversion"/>
  </si>
  <si>
    <t>會費.捐助.補助.分攤.照護.救濟與交流活動費</t>
    <phoneticPr fontId="3" type="noConversion"/>
  </si>
  <si>
    <t>其他</t>
    <phoneticPr fontId="3" type="noConversion"/>
  </si>
  <si>
    <t>▓桃園市政府教育局</t>
    <phoneticPr fontId="3" type="noConversion"/>
  </si>
  <si>
    <t>▓存入學生(或監護人)金融機構帳號</t>
    <phoneticPr fontId="3" type="noConversion"/>
  </si>
  <si>
    <t>▓零用金支付</t>
    <phoneticPr fontId="3" type="noConversion"/>
  </si>
  <si>
    <t>事務組：</t>
    <phoneticPr fontId="4" type="noConversion"/>
  </si>
  <si>
    <t>▓參加人員代墊(詳參加名單)</t>
    <phoneticPr fontId="3" type="noConversion"/>
  </si>
  <si>
    <t>退撫費</t>
  </si>
  <si>
    <t>A00008</t>
  </si>
  <si>
    <t>教育會費</t>
  </si>
  <si>
    <t>A00010</t>
  </si>
  <si>
    <t>代扣稅款</t>
  </si>
  <si>
    <t>A00011</t>
  </si>
  <si>
    <t>待繳庫利息收入</t>
  </si>
  <si>
    <t>A00012</t>
  </si>
  <si>
    <t>健保補充保費分攤款</t>
  </si>
  <si>
    <t>A00014</t>
  </si>
  <si>
    <t>人事室代辦事項</t>
  </si>
  <si>
    <t>A00015</t>
  </si>
  <si>
    <t>其他</t>
  </si>
  <si>
    <t>A00016</t>
  </si>
  <si>
    <t>安心即時上工經費</t>
  </si>
  <si>
    <t>總務處代辦事項</t>
  </si>
  <si>
    <t>B00003</t>
  </si>
  <si>
    <t>冷氣儲值卡</t>
  </si>
  <si>
    <t>B00004</t>
  </si>
  <si>
    <t>退休教師陳佑助活動中心電源改善捐款</t>
  </si>
  <si>
    <t>班班有冷氣電費補助款</t>
  </si>
  <si>
    <t>班班有冷氣維護費補助款</t>
  </si>
  <si>
    <t>B10016</t>
  </si>
  <si>
    <t>110年高級中等以下學校藝術才能班教學設備補助</t>
  </si>
  <si>
    <t>B10019</t>
  </si>
  <si>
    <t>和平樓及科教樓補強工程委託設計監造技術服務</t>
  </si>
  <si>
    <t>B10020</t>
  </si>
  <si>
    <t>活動中心修繕及設備改善經費</t>
  </si>
  <si>
    <t>B10021</t>
  </si>
  <si>
    <t>國民教育輔導團團務辦公室補助經費</t>
  </si>
  <si>
    <t>B10022</t>
  </si>
  <si>
    <t>和平樓耐震補強工程</t>
  </si>
  <si>
    <t>B10023</t>
  </si>
  <si>
    <t>行政大樓校舍耐震補強工程</t>
  </si>
  <si>
    <t>B10024</t>
  </si>
  <si>
    <t>國民教育輔導團團務辦公室運作經費</t>
  </si>
  <si>
    <t>B10025</t>
  </si>
  <si>
    <t>行政大樓校舍耐震補強工程規劃設計服務費</t>
  </si>
  <si>
    <t>B10026</t>
  </si>
  <si>
    <t>高級中等以下學校藝術才能班教學設備補助</t>
  </si>
  <si>
    <t>B10028</t>
  </si>
  <si>
    <t>和平樓琴房整修工程</t>
  </si>
  <si>
    <t>C00001</t>
  </si>
  <si>
    <t>教務處代辦事項</t>
  </si>
  <si>
    <t>調整教師授課節數及導師費補助款(普通班)</t>
  </si>
  <si>
    <t>C00004</t>
  </si>
  <si>
    <t>學習扶助經費</t>
  </si>
  <si>
    <t>C00005</t>
  </si>
  <si>
    <t>本土語言經費</t>
  </si>
  <si>
    <t>C00006</t>
  </si>
  <si>
    <t>經濟弱勢學生就學補助款</t>
  </si>
  <si>
    <t>華語文學習扶助經費</t>
  </si>
  <si>
    <t>捐助推展校務及教學經費(含晉福會)</t>
  </si>
  <si>
    <t>C00010</t>
  </si>
  <si>
    <t>退休教師江淑華圖書購置捐款</t>
  </si>
  <si>
    <t>C00011</t>
  </si>
  <si>
    <t>中小學教師專業發展評鑑計畫</t>
  </si>
  <si>
    <t>讀報經費</t>
  </si>
  <si>
    <t>C00013</t>
  </si>
  <si>
    <t>輔導團代課費及超鐘點(本土語)</t>
  </si>
  <si>
    <t>C00015</t>
  </si>
  <si>
    <t>原住民語精進班</t>
  </si>
  <si>
    <t>C00016</t>
  </si>
  <si>
    <t>留校自習補助經費</t>
  </si>
  <si>
    <t>C00017</t>
  </si>
  <si>
    <t>輔導團代課費及超鐘點(數學)</t>
  </si>
  <si>
    <t>C00018</t>
  </si>
  <si>
    <t>輔導團代課費及超鐘點(科技領域)</t>
  </si>
  <si>
    <t>英語外籍教師經費</t>
  </si>
  <si>
    <t>免試入學報名費</t>
  </si>
  <si>
    <t>仁愛基金</t>
  </si>
  <si>
    <t>C00029</t>
  </si>
  <si>
    <t>英語比賽經費</t>
  </si>
  <si>
    <t>C00030</t>
  </si>
  <si>
    <t>模擬考費</t>
  </si>
  <si>
    <t>C00031</t>
  </si>
  <si>
    <t>國教輔導團商借代理教師經費</t>
  </si>
  <si>
    <t>C00032</t>
  </si>
  <si>
    <t>高級中等以下學校教師線上教學影片拍攝暨募集計畫</t>
  </si>
  <si>
    <t>C00033</t>
  </si>
  <si>
    <t>國中新進教師成長研習</t>
  </si>
  <si>
    <t>C00034</t>
  </si>
  <si>
    <t>科學教育專題研究計畫</t>
  </si>
  <si>
    <t>C10001</t>
  </si>
  <si>
    <t>課後輔導鐘點費</t>
  </si>
  <si>
    <t>C10002</t>
  </si>
  <si>
    <t>課後輔導行政費</t>
  </si>
  <si>
    <t>C10003</t>
  </si>
  <si>
    <t>課後輔導歷年結餘</t>
  </si>
  <si>
    <t>C10004</t>
  </si>
  <si>
    <t>學藝活動鐘點費</t>
  </si>
  <si>
    <t>C10005</t>
  </si>
  <si>
    <t>學藝活動行政費</t>
  </si>
  <si>
    <t>C10006</t>
  </si>
  <si>
    <t>第一學期課後輔導費</t>
  </si>
  <si>
    <t>C10007</t>
  </si>
  <si>
    <t>第二學期課後輔導費</t>
  </si>
  <si>
    <t>C10008</t>
  </si>
  <si>
    <t>學藝活動費</t>
  </si>
  <si>
    <t>C20001</t>
  </si>
  <si>
    <t>直笛團</t>
  </si>
  <si>
    <t>C20002</t>
  </si>
  <si>
    <t>直笛團發展基金</t>
  </si>
  <si>
    <t>C20003</t>
  </si>
  <si>
    <t>直笛團學藝活動費</t>
  </si>
  <si>
    <t>C20005</t>
  </si>
  <si>
    <t>學術性社團</t>
  </si>
  <si>
    <t>C30001</t>
  </si>
  <si>
    <t>生物實驗營</t>
  </si>
  <si>
    <t>C30002</t>
  </si>
  <si>
    <t>扯鈴營</t>
  </si>
  <si>
    <t>C30003</t>
  </si>
  <si>
    <t>科學營</t>
  </si>
  <si>
    <t>C30004</t>
  </si>
  <si>
    <t>藝文營</t>
  </si>
  <si>
    <t>C30005</t>
  </si>
  <si>
    <t>空拍機營</t>
  </si>
  <si>
    <t>學務處代辦事項</t>
  </si>
  <si>
    <t>D00003</t>
  </si>
  <si>
    <t>畢業紀念冊</t>
  </si>
  <si>
    <t>D00005</t>
  </si>
  <si>
    <t>新生服裝及學用品</t>
  </si>
  <si>
    <t>D00006</t>
  </si>
  <si>
    <t>名牌費</t>
  </si>
  <si>
    <t>D00007</t>
  </si>
  <si>
    <t>七年級戶外教育活動費</t>
  </si>
  <si>
    <t>D00008</t>
  </si>
  <si>
    <t>八年級戶外教育活動費</t>
  </si>
  <si>
    <t>九年級戶外教育活動費</t>
  </si>
  <si>
    <t>D00010</t>
  </si>
  <si>
    <t>學生健檢補助</t>
  </si>
  <si>
    <t>D00011</t>
  </si>
  <si>
    <t>簿本費</t>
  </si>
  <si>
    <t>D00013</t>
  </si>
  <si>
    <t>捐助弱勢學生午餐基金(含慈炬會)</t>
  </si>
  <si>
    <t>D00015</t>
  </si>
  <si>
    <t>健康促進活動經費</t>
  </si>
  <si>
    <t>D00016</t>
  </si>
  <si>
    <t>畢業典禮禮金</t>
  </si>
  <si>
    <t>D00017</t>
  </si>
  <si>
    <t>中等學校足球聯賽組訓費</t>
  </si>
  <si>
    <t>D00018</t>
  </si>
  <si>
    <t>扯鈴培訓金</t>
  </si>
  <si>
    <t>D00020</t>
  </si>
  <si>
    <t>體育育樂營</t>
  </si>
  <si>
    <t>D00021</t>
  </si>
  <si>
    <t>志願服務學習手冊</t>
  </si>
  <si>
    <t>D00025</t>
  </si>
  <si>
    <t>足球隊發展基金</t>
  </si>
  <si>
    <t>D00027</t>
  </si>
  <si>
    <t>體育相關經費</t>
  </si>
  <si>
    <t>D00029</t>
  </si>
  <si>
    <t>籃球隊發展基金</t>
  </si>
  <si>
    <t>D00030</t>
  </si>
  <si>
    <t>足球比賽相關經費</t>
  </si>
  <si>
    <t>D00031</t>
  </si>
  <si>
    <t>籃球比賽相關經費</t>
  </si>
  <si>
    <t>D00034</t>
  </si>
  <si>
    <t>多元生理用品</t>
  </si>
  <si>
    <t>D10001</t>
  </si>
  <si>
    <t>午餐費</t>
  </si>
  <si>
    <t>D10002</t>
  </si>
  <si>
    <t>午餐專戶利息及罰款收入</t>
  </si>
  <si>
    <t>D10003</t>
  </si>
  <si>
    <t>無力支付午餐補助</t>
  </si>
  <si>
    <t>D10004</t>
  </si>
  <si>
    <t>營養午餐補助款</t>
  </si>
  <si>
    <t>D10005</t>
  </si>
  <si>
    <t>午餐導師指導費</t>
  </si>
  <si>
    <t>D10007</t>
  </si>
  <si>
    <t>D20001</t>
  </si>
  <si>
    <t>教育儲蓄戶</t>
  </si>
  <si>
    <t>D20002</t>
  </si>
  <si>
    <t>學生各項獎助學金</t>
  </si>
  <si>
    <t>D20003</t>
  </si>
  <si>
    <t>學產基金</t>
  </si>
  <si>
    <t>D20004</t>
  </si>
  <si>
    <t>富邦慈善基金會</t>
  </si>
  <si>
    <t>D20006</t>
  </si>
  <si>
    <t>D30001</t>
  </si>
  <si>
    <t>管樂團</t>
  </si>
  <si>
    <t>D30002</t>
  </si>
  <si>
    <t>管樂團發展基金</t>
  </si>
  <si>
    <t>D30003</t>
  </si>
  <si>
    <t>管樂育樂營</t>
  </si>
  <si>
    <t>D30005</t>
  </si>
  <si>
    <t>管樂團寒訓</t>
  </si>
  <si>
    <t>D40001</t>
  </si>
  <si>
    <t>社團歷年結餘款及社團發展基金</t>
  </si>
  <si>
    <t>D40002</t>
  </si>
  <si>
    <t>吉他社</t>
  </si>
  <si>
    <t>D40007</t>
  </si>
  <si>
    <t>D40010</t>
  </si>
  <si>
    <t>美工設計社</t>
  </si>
  <si>
    <t>D40013</t>
  </si>
  <si>
    <t>D40016</t>
  </si>
  <si>
    <t>D40019</t>
  </si>
  <si>
    <t>獨輪車社</t>
  </si>
  <si>
    <t>D40021</t>
  </si>
  <si>
    <t>流行歌唱社</t>
  </si>
  <si>
    <t>D40023</t>
  </si>
  <si>
    <t>手作DIY社</t>
  </si>
  <si>
    <t>D40024</t>
  </si>
  <si>
    <t>童軍團</t>
  </si>
  <si>
    <t>D40029</t>
  </si>
  <si>
    <t>多媒材美術創意社</t>
  </si>
  <si>
    <t>D40030</t>
  </si>
  <si>
    <t>游泳社</t>
  </si>
  <si>
    <t>輔導室代辦事項</t>
  </si>
  <si>
    <t>調整教師授課節數及導師費補助款(藝才班、特教班)</t>
  </si>
  <si>
    <t>專任輔導教師經費</t>
  </si>
  <si>
    <t>專任專業輔導人員經費</t>
  </si>
  <si>
    <t>生涯發展教育經費</t>
  </si>
  <si>
    <t>身障生補助款</t>
  </si>
  <si>
    <t>特殊教育專業團隊經費</t>
  </si>
  <si>
    <t>英語資優教育方案</t>
  </si>
  <si>
    <t>高關懷學生捐款收入</t>
  </si>
  <si>
    <t>音樂班演奏活動</t>
  </si>
  <si>
    <t>舞蹈班外聘教師鐘點費</t>
  </si>
  <si>
    <t>E00014</t>
  </si>
  <si>
    <t>音樂班外聘教師鐘點費</t>
  </si>
  <si>
    <t>E00016</t>
  </si>
  <si>
    <t>資源班指定捐款</t>
  </si>
  <si>
    <t>國中技藝教育課程遴輔費</t>
  </si>
  <si>
    <t>少年保護安置個案經費</t>
  </si>
  <si>
    <t>舞蹈班捐款</t>
  </si>
  <si>
    <t>舞蹈班畢業展演經費</t>
  </si>
  <si>
    <t>E00024</t>
  </si>
  <si>
    <t>藝術才能舞蹈班鑑定實施計畫</t>
  </si>
  <si>
    <t>E00025</t>
  </si>
  <si>
    <t>探索體驗教育</t>
  </si>
  <si>
    <t>音樂班畢業展演經費</t>
  </si>
  <si>
    <t>舞展禮金</t>
  </si>
  <si>
    <t>舞蹈比賽經費</t>
  </si>
  <si>
    <t>E00030</t>
  </si>
  <si>
    <t>音樂比賽經費</t>
  </si>
  <si>
    <t>創造力資優經費</t>
  </si>
  <si>
    <t>E00033</t>
  </si>
  <si>
    <t>高關懷適性化課程經費</t>
  </si>
  <si>
    <t>中輟預防-學生適性化課程經費</t>
  </si>
  <si>
    <t>科技教育計畫經費</t>
  </si>
  <si>
    <t>E00036</t>
  </si>
  <si>
    <t>技藝教育育樂營</t>
  </si>
  <si>
    <t>E00037</t>
  </si>
  <si>
    <t>專輔教師團體督導經費</t>
  </si>
  <si>
    <t>E00038</t>
  </si>
  <si>
    <t>技藝班捐款</t>
  </si>
  <si>
    <t>E00039</t>
  </si>
  <si>
    <t>資賦優異資源班特殊需求領域經費</t>
  </si>
  <si>
    <t>E00040</t>
  </si>
  <si>
    <t>音樂班捐款</t>
  </si>
  <si>
    <t>E00041</t>
  </si>
  <si>
    <t>推動科學教育計畫經費</t>
  </si>
  <si>
    <t>E00042</t>
  </si>
  <si>
    <t>教育基金1100523</t>
  </si>
  <si>
    <t>E00043</t>
  </si>
  <si>
    <t>區域性多元資優教育充實方案經費</t>
  </si>
  <si>
    <t>E00044</t>
  </si>
  <si>
    <t>教育優先區計畫-親職教育活動</t>
  </si>
  <si>
    <t>X11001</t>
  </si>
  <si>
    <t>「111學年度畢業紀念冊製作」採購案押標金-演色印刷事業有限公司</t>
  </si>
  <si>
    <t>Y10401</t>
  </si>
  <si>
    <t>「111學年度七年級戶外教育」採購案履約保證金-哈妮旅行社有限公司</t>
  </si>
  <si>
    <t>Y10402</t>
  </si>
  <si>
    <t>「112年度改善國民中小學校園環境-冷氣設置之冷氣裝設」採購案履約保證金-年高</t>
  </si>
  <si>
    <t>Y10403</t>
  </si>
  <si>
    <t>「112年度改善國民中小學校園環境-冷氣設置之局部電力改善工程」案履保金-瀚鴻</t>
  </si>
  <si>
    <t>Y10408</t>
  </si>
  <si>
    <t>「111學年度新生服裝及書包」採購案履約保證金-佳呂企業有限公司</t>
  </si>
  <si>
    <t>Y10409</t>
  </si>
  <si>
    <t>「行政大樓校舍耐震補強工程採購案」履約保證金-潤達營造有限公司</t>
  </si>
  <si>
    <t>Y10410</t>
  </si>
  <si>
    <t>「111學年度畢業紀念冊」採購案履約保證金-傳動數位設計印刷有限公司</t>
  </si>
  <si>
    <t>Y10430</t>
  </si>
  <si>
    <t>午餐招標履約保證金(皇佳)</t>
  </si>
  <si>
    <t>Y10431</t>
  </si>
  <si>
    <t>午餐招標履約保證金(沅益)</t>
  </si>
  <si>
    <t>Y10432</t>
  </si>
  <si>
    <t>午餐招標履約保證金(好鮮)</t>
  </si>
  <si>
    <t>Y10440</t>
  </si>
  <si>
    <t>「111年度高級中等以下學校藝術才能班教學設備補助」採購案履約保證金-山河企業社</t>
  </si>
  <si>
    <t>Y10449</t>
  </si>
  <si>
    <t>「110學年度畢業紀念冊」採購案履約保證金-群鋒企業有限公司</t>
  </si>
  <si>
    <t>Y10451</t>
  </si>
  <si>
    <t>「112學年度九年級戶外教育活動」採購案履約保證金-哈妮旅行社有限公司</t>
  </si>
  <si>
    <t>Y10457</t>
  </si>
  <si>
    <t>「藝術才能音樂班樂器」採購案履約保證金-山河企業社</t>
  </si>
  <si>
    <t>Y10459</t>
  </si>
  <si>
    <t>「112學年度八年級戶外教育活動」採購案履約保證金-米豐旅行社有限公司</t>
  </si>
  <si>
    <t>Y10462</t>
  </si>
  <si>
    <t>「110學年度八年級戶外教育活動後續擴充」採購案履約保證金-哈妮旅行社有限公司</t>
  </si>
  <si>
    <t>Y10463</t>
  </si>
  <si>
    <t>「科教樓耐震補強工程」採購案履約保證金-開平營造工程股份有限公司</t>
  </si>
  <si>
    <t>Y11001</t>
  </si>
  <si>
    <t>「活動中心空調改善整修」採購案履約保證金-旭昱冷凍空調有限公司</t>
  </si>
  <si>
    <t>Y11002</t>
  </si>
  <si>
    <t>「110年度充實公立國民中學生活科技教室擴充設備」採購案履保金-勁園國際(股)</t>
  </si>
  <si>
    <t>Y11003</t>
  </si>
  <si>
    <t>「和平樓琴房整修工程」採購案履約保證金-旭音設計室內裝修有限公司</t>
  </si>
  <si>
    <t>Y88001</t>
  </si>
  <si>
    <t>冷氣儲值卡保證金</t>
  </si>
  <si>
    <t>Y88002</t>
  </si>
  <si>
    <t>冷氣遙控器保證金</t>
  </si>
  <si>
    <t>Y99001</t>
  </si>
  <si>
    <t>國光羽球社保證金</t>
  </si>
  <si>
    <t>Y99002</t>
  </si>
  <si>
    <t>文中社區羽球隊保證金</t>
  </si>
  <si>
    <t>Y99003</t>
  </si>
  <si>
    <t>桃醫羽球隊保證金</t>
  </si>
  <si>
    <t>Y99004</t>
  </si>
  <si>
    <t>桃園市虎頭山國際青年商會保證金</t>
  </si>
  <si>
    <t>Y99005</t>
  </si>
  <si>
    <t>桃園律師公會場租保證金</t>
  </si>
  <si>
    <t>Y99006</t>
  </si>
  <si>
    <t>桃園羽球隊保證金</t>
  </si>
  <si>
    <t>Y99007</t>
  </si>
  <si>
    <t>星穎藝術團場租保證金</t>
  </si>
  <si>
    <t>Y99008</t>
  </si>
  <si>
    <t>虎茅庄書會場租保證金</t>
  </si>
  <si>
    <t>Y99009</t>
  </si>
  <si>
    <t>桃園飛鷹羽球隊保證金</t>
  </si>
  <si>
    <t>Y99011</t>
  </si>
  <si>
    <t>桃園市桃園區體育會保證金</t>
  </si>
  <si>
    <t>Y99013</t>
  </si>
  <si>
    <t>桃園市政府員工羽球社保證金</t>
  </si>
  <si>
    <t>Y99014</t>
  </si>
  <si>
    <t>衛生福利部桃園醫院保證金</t>
  </si>
  <si>
    <t>106年度冷氣購置安裝保固金-年富電器(至111.10.12定期存款單)</t>
  </si>
  <si>
    <t>華商企業社「充實公立國民中學生活科技領域教室設備」保固金(至111.7.3)</t>
  </si>
  <si>
    <t>丞謙營造「科教樓外牆遮陽設施暨周邊腳踏車棚改善工程」案保固金(至111.1.9)</t>
  </si>
  <si>
    <t>頡生營造(有)「員生消費合作社暨周邊零星整修工程」案保固金(至111.3.19)</t>
  </si>
  <si>
    <t>Z11107</t>
  </si>
  <si>
    <t>丞謙營造有公司「和平樓外牆整修工程」案保固金(至111.8.28)</t>
  </si>
  <si>
    <t>Z11108</t>
  </si>
  <si>
    <t>富合營造股份有限公司「和平樓東側廁所整修工程」採購案保固金(至111.9.22)</t>
  </si>
  <si>
    <t>Z11201</t>
  </si>
  <si>
    <t>雲辰營造「活動中心校舍結構耐震能力補強工程」案保固金(至112.10.17)</t>
  </si>
  <si>
    <t>Z11202</t>
  </si>
  <si>
    <t>山河企業社「108年高級中等以下學校藝術才能班寬鍵鐵琴」保固金(112.1.7)</t>
  </si>
  <si>
    <t>Z11203</t>
  </si>
  <si>
    <t>華商企業社「充實公立國民中學生活科技領域教室」採購案保固金(至112.7.8)</t>
  </si>
  <si>
    <t>Z11204</t>
  </si>
  <si>
    <t>108年度位處項樓、東西曬普通教室裝設冷氣電源改善工程保固金(至112.9.6)</t>
  </si>
  <si>
    <t>Z11205</t>
  </si>
  <si>
    <t>仁愛樓、信義樓暨文山樓(4樓)女兒牆整修工程保固金-優耐地(112.10.20)</t>
  </si>
  <si>
    <t>Z11206</t>
  </si>
  <si>
    <t>「充實公立國民中學生活科技領域教室基本設備」保固金-華商(112.11.18)</t>
  </si>
  <si>
    <t>Z11207</t>
  </si>
  <si>
    <t>109年高級中等以下學校藝術才能班教學設備補助計畫-和聲(112.11.19)</t>
  </si>
  <si>
    <t>Z11208</t>
  </si>
  <si>
    <t>「科教樓耐震補強工程」採購案保固金-開平營造工程股份有限公司(112.11.7)</t>
  </si>
  <si>
    <t>Z11301</t>
  </si>
  <si>
    <t>「110年度活動中心周邊設備」採購案保固金-華商企業社(113.12.13)</t>
  </si>
  <si>
    <t>Z11302</t>
  </si>
  <si>
    <t>「和平樓耐震補強工程」採購案保固金-全泓營造有限公司(113.10.28)</t>
  </si>
  <si>
    <t>Z11303</t>
  </si>
  <si>
    <t>「110年度充實公立國民中學生活科技教室擴充設備」案保固金(113.12.23)</t>
  </si>
  <si>
    <t>Z11401</t>
  </si>
  <si>
    <t>「藝術才能音樂班樂器」採購案保固金-山河企業社(114.7.27)</t>
  </si>
  <si>
    <t>Z11402</t>
  </si>
  <si>
    <t>「科教樓耐震補強工程」採購案保固金-開平營造工程股份有限公司(114.11.7)</t>
  </si>
  <si>
    <t>Z11403</t>
  </si>
  <si>
    <t>體育署補助桃園市學校購置體育器材設備採購(含安裝)-力道(114.11.22)</t>
  </si>
  <si>
    <t>Z11404</t>
  </si>
  <si>
    <t>「111年度高級中等以下學校藝術才能班教學設備補助」-山河(114.11.22)</t>
  </si>
  <si>
    <t>Z11501</t>
  </si>
  <si>
    <t>「活動中心空調改善整修」採購案保固金-旭昱冷凍空調有限公司(115.4.16)</t>
  </si>
  <si>
    <t>Z11502</t>
  </si>
  <si>
    <t>「和平樓琴房整修工程」採購案保固金-旭音設計室內裝修有限公司(115.5.15)</t>
  </si>
  <si>
    <t>Z11503</t>
  </si>
  <si>
    <t>改善國民中小學校園環境-冷氣設置之局部電力改善工程-瀚鴻水電(115.9.6)</t>
  </si>
  <si>
    <t>科目代號</t>
    <phoneticPr fontId="3" type="noConversion"/>
  </si>
  <si>
    <t>保固金</t>
    <phoneticPr fontId="3" type="noConversion"/>
  </si>
  <si>
    <t>▓存入本校保管金專戶</t>
    <phoneticPr fontId="3" type="noConversion"/>
  </si>
  <si>
    <t>▓轉帳</t>
    <phoneticPr fontId="3" type="noConversion"/>
  </si>
  <si>
    <t>▓交台灣銀行桃園分行代繳</t>
    <phoneticPr fontId="3" type="noConversion"/>
  </si>
  <si>
    <r>
      <t xml:space="preserve">▓        </t>
    </r>
    <r>
      <rPr>
        <u/>
        <sz val="11"/>
        <rFont val="標楷體"/>
        <family val="4"/>
        <charset val="136"/>
      </rPr>
      <t xml:space="preserve"> </t>
    </r>
    <r>
      <rPr>
        <sz val="11"/>
        <rFont val="標楷體"/>
        <family val="4"/>
        <charset val="136"/>
      </rPr>
      <t>代墊</t>
    </r>
    <phoneticPr fontId="3" type="noConversion"/>
  </si>
  <si>
    <t>事務組/出納組</t>
    <phoneticPr fontId="3" type="noConversion"/>
  </si>
  <si>
    <t>(預付費用轉正時可選用)</t>
    <phoneticPr fontId="4" type="noConversion"/>
  </si>
  <si>
    <t>▓自行登打</t>
    <phoneticPr fontId="3" type="noConversion"/>
  </si>
  <si>
    <t>灰色欄位務必填寫，其餘欄位皆有設定公式，亦可刪除公式自己設定登打。已設定列印範圍，列印時只會印出動支經費請示單及黏貼憑證用紙</t>
    <phoneticPr fontId="3" type="noConversion"/>
  </si>
  <si>
    <r>
      <t>若無法得知</t>
    </r>
    <r>
      <rPr>
        <b/>
        <sz val="12"/>
        <rFont val="標楷體"/>
        <family val="4"/>
        <charset val="136"/>
      </rPr>
      <t>科目代號</t>
    </r>
    <r>
      <rPr>
        <sz val="12"/>
        <rFont val="標楷體"/>
        <family val="4"/>
        <charset val="136"/>
      </rPr>
      <t>，可參考「工作表1」或自己登打科目</t>
    </r>
    <phoneticPr fontId="3" type="noConversion"/>
  </si>
  <si>
    <t>付款方式(供參考可修改)</t>
    <phoneticPr fontId="3" type="noConversion"/>
  </si>
  <si>
    <t>▓付債權人</t>
  </si>
  <si>
    <t>27F</t>
    <phoneticPr fontId="4" type="noConversion"/>
  </si>
  <si>
    <t>合計</t>
    <phoneticPr fontId="4" type="noConversion"/>
  </si>
  <si>
    <t>單位別：</t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</si>
</sst>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43" formatCode="_-* #,##0.00_-;\-* #,##0.00_-;_-* &quot;-&quot;??_-;_-@_-"/>
    <numFmt numFmtId="176" formatCode="&quot;$&quot;#,##0"/>
    <numFmt numFmtId="177" formatCode="#,##0_ "/>
  </numFmts>
  <fonts count="27">
    <font>
      <sz val="12"/>
      <name val="新細明體"/>
      <family val="1"/>
      <charset val="136"/>
    </font>
    <font>
      <sz val="24"/>
      <name val="標楷體"/>
      <family val="4"/>
      <charset val="136"/>
    </font>
    <font>
      <sz val="24"/>
      <name val="Times New Roman"/>
      <family val="1"/>
    </font>
    <font>
      <sz val="9"/>
      <name val="新細明體"/>
      <family val="1"/>
      <charset val="136"/>
    </font>
    <font>
      <sz val="9"/>
      <name val="細明體"/>
      <family val="3"/>
      <charset val="136"/>
    </font>
    <font>
      <sz val="14"/>
      <name val="標楷體"/>
      <family val="4"/>
      <charset val="136"/>
    </font>
    <font>
      <sz val="20"/>
      <name val="標楷體"/>
      <family val="4"/>
      <charset val="136"/>
    </font>
    <font>
      <sz val="20"/>
      <name val="Times New Roman"/>
      <family val="1"/>
    </font>
    <font>
      <sz val="14"/>
      <name val="Times New Roman"/>
      <family val="1"/>
    </font>
    <font>
      <sz val="12"/>
      <name val="標楷體"/>
      <family val="4"/>
      <charset val="136"/>
    </font>
    <font>
      <b/>
      <sz val="14"/>
      <name val="標楷體"/>
      <family val="4"/>
      <charset val="136"/>
    </font>
    <font>
      <sz val="10"/>
      <name val="標楷體"/>
      <family val="4"/>
      <charset val="136"/>
    </font>
    <font>
      <sz val="13"/>
      <name val="標楷體"/>
      <family val="4"/>
      <charset val="136"/>
    </font>
    <font>
      <sz val="11"/>
      <name val="標楷體"/>
      <family val="4"/>
      <charset val="136"/>
    </font>
    <font>
      <u/>
      <sz val="12"/>
      <name val="標楷體"/>
      <family val="4"/>
      <charset val="136"/>
    </font>
    <font>
      <b/>
      <sz val="14"/>
      <name val="Arial Unicode MS"/>
      <family val="2"/>
      <charset val="136"/>
    </font>
    <font>
      <sz val="11"/>
      <color rgb="FF000000"/>
      <name val="標楷體"/>
      <family val="4"/>
      <charset val="136"/>
    </font>
    <font>
      <u/>
      <sz val="11"/>
      <name val="標楷體"/>
      <family val="4"/>
      <charset val="136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9"/>
      <color indexed="81"/>
      <name val="細明體"/>
      <family val="3"/>
      <charset val="136"/>
    </font>
    <font>
      <sz val="14"/>
      <color rgb="FF000000"/>
      <name val="標楷體"/>
      <family val="4"/>
      <charset val="136"/>
    </font>
    <font>
      <sz val="13"/>
      <name val="Times New Roman"/>
      <family val="1"/>
    </font>
    <font>
      <sz val="10.5"/>
      <color indexed="8"/>
      <name val="新細明體"/>
      <family val="1"/>
      <charset val="136"/>
    </font>
    <font>
      <b/>
      <sz val="12"/>
      <name val="新細明體"/>
      <family val="1"/>
      <charset val="136"/>
    </font>
    <font>
      <b/>
      <sz val="11"/>
      <name val="新細明體"/>
      <family val="1"/>
      <charset val="136"/>
    </font>
    <font>
      <b/>
      <sz val="12"/>
      <name val="標楷體"/>
      <family val="4"/>
      <charset val="136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6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tted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dotted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249">
    <xf numFmtId="0" fontId="0" fillId="0" borderId="0" xfId="0"/>
    <xf numFmtId="0" fontId="5" fillId="0" borderId="0" xfId="0" applyFont="1" applyAlignment="1">
      <alignment horizontal="center" vertical="center" wrapText="1"/>
    </xf>
    <xf numFmtId="0" fontId="5" fillId="0" borderId="18" xfId="0" applyFont="1" applyBorder="1" applyAlignment="1">
      <alignment horizontal="center" vertical="center" wrapText="1"/>
    </xf>
    <xf numFmtId="0" fontId="5" fillId="0" borderId="0" xfId="0" applyFont="1" applyBorder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11" fillId="0" borderId="0" xfId="0" applyFont="1" applyAlignment="1">
      <alignment horizontal="left" vertical="center" wrapText="1"/>
    </xf>
    <xf numFmtId="0" fontId="9" fillId="0" borderId="0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5" fillId="0" borderId="0" xfId="0" applyFont="1" applyBorder="1" applyAlignment="1">
      <alignment horizontal="left" vertical="center" wrapText="1"/>
    </xf>
    <xf numFmtId="0" fontId="5" fillId="0" borderId="21" xfId="0" applyFont="1" applyBorder="1" applyAlignment="1">
      <alignment horizontal="center" vertical="center" wrapText="1"/>
    </xf>
    <xf numFmtId="0" fontId="12" fillId="0" borderId="0" xfId="0" applyFont="1" applyBorder="1" applyAlignment="1">
      <alignment horizontal="left" vertical="top" wrapText="1"/>
    </xf>
    <xf numFmtId="0" fontId="9" fillId="0" borderId="22" xfId="0" applyFont="1" applyBorder="1" applyAlignment="1">
      <alignment horizontal="center" vertical="center" wrapText="1"/>
    </xf>
    <xf numFmtId="0" fontId="9" fillId="0" borderId="28" xfId="0" applyFont="1" applyBorder="1" applyAlignment="1">
      <alignment horizontal="center" vertical="center" wrapText="1"/>
    </xf>
    <xf numFmtId="0" fontId="9" fillId="0" borderId="5" xfId="0" applyFont="1" applyBorder="1" applyAlignment="1">
      <alignment horizontal="center" vertical="center" wrapText="1"/>
    </xf>
    <xf numFmtId="0" fontId="9" fillId="0" borderId="6" xfId="0" applyFont="1" applyBorder="1" applyAlignment="1">
      <alignment horizontal="center" vertical="center" wrapText="1"/>
    </xf>
    <xf numFmtId="0" fontId="9" fillId="0" borderId="7" xfId="0" applyFont="1" applyBorder="1" applyAlignment="1">
      <alignment horizontal="center" vertical="center" wrapText="1"/>
    </xf>
    <xf numFmtId="0" fontId="9" fillId="0" borderId="0" xfId="0" applyFont="1" applyAlignment="1">
      <alignment horizontal="left" vertical="center" wrapText="1"/>
    </xf>
    <xf numFmtId="0" fontId="9" fillId="0" borderId="0" xfId="0" applyFont="1" applyAlignment="1">
      <alignment horizontal="left" vertical="center" wrapText="1" indent="3"/>
    </xf>
    <xf numFmtId="0" fontId="9" fillId="0" borderId="0" xfId="0" applyFont="1" applyAlignment="1">
      <alignment horizontal="center" vertical="center" wrapText="1"/>
    </xf>
    <xf numFmtId="0" fontId="5" fillId="0" borderId="16" xfId="0" applyFont="1" applyBorder="1" applyAlignment="1">
      <alignment horizontal="center" vertical="center" wrapText="1"/>
    </xf>
    <xf numFmtId="0" fontId="9" fillId="0" borderId="0" xfId="0" applyFont="1" applyBorder="1" applyAlignment="1">
      <alignment horizontal="left" vertical="center" wrapText="1"/>
    </xf>
    <xf numFmtId="0" fontId="9" fillId="0" borderId="23" xfId="0" applyFont="1" applyBorder="1" applyAlignment="1">
      <alignment horizontal="center" vertical="center" wrapText="1"/>
    </xf>
    <xf numFmtId="0" fontId="9" fillId="0" borderId="23" xfId="0" applyFont="1" applyBorder="1" applyAlignment="1">
      <alignment horizontal="left" vertical="center" wrapText="1"/>
    </xf>
    <xf numFmtId="0" fontId="14" fillId="0" borderId="6" xfId="0" applyFont="1" applyBorder="1" applyAlignment="1">
      <alignment horizontal="center" vertical="center" wrapText="1"/>
    </xf>
    <xf numFmtId="0" fontId="0" fillId="0" borderId="0" xfId="0" applyAlignment="1">
      <alignment vertical="top"/>
    </xf>
    <xf numFmtId="0" fontId="5" fillId="0" borderId="0" xfId="0" applyFont="1" applyFill="1" applyBorder="1" applyAlignment="1">
      <alignment horizontal="left" vertical="center" wrapText="1"/>
    </xf>
    <xf numFmtId="0" fontId="5" fillId="0" borderId="0" xfId="0" applyFont="1" applyFill="1" applyBorder="1" applyAlignment="1">
      <alignment horizontal="center" vertical="center" wrapText="1"/>
    </xf>
    <xf numFmtId="0" fontId="5" fillId="2" borderId="0" xfId="0" applyFont="1" applyFill="1" applyBorder="1" applyAlignment="1">
      <alignment horizontal="center" vertical="center" wrapText="1"/>
    </xf>
    <xf numFmtId="0" fontId="5" fillId="2" borderId="0" xfId="0" applyFont="1" applyFill="1" applyBorder="1" applyAlignment="1">
      <alignment horizontal="left" vertical="center" wrapText="1"/>
    </xf>
    <xf numFmtId="0" fontId="9" fillId="0" borderId="26" xfId="0" applyFont="1" applyBorder="1" applyAlignment="1">
      <alignment horizontal="right" vertical="center" wrapText="1"/>
    </xf>
    <xf numFmtId="0" fontId="5" fillId="0" borderId="0" xfId="0" applyFont="1" applyBorder="1" applyAlignment="1">
      <alignment horizontal="center" vertical="center" wrapText="1"/>
    </xf>
    <xf numFmtId="0" fontId="11" fillId="0" borderId="0" xfId="0" applyFont="1" applyAlignment="1">
      <alignment horizontal="left" vertical="center"/>
    </xf>
    <xf numFmtId="0" fontId="0" fillId="0" borderId="0" xfId="0" applyAlignment="1"/>
    <xf numFmtId="0" fontId="5" fillId="0" borderId="0" xfId="0" applyFont="1" applyAlignment="1">
      <alignment horizontal="center" wrapText="1"/>
    </xf>
    <xf numFmtId="0" fontId="16" fillId="0" borderId="0" xfId="0" applyFont="1" applyAlignment="1">
      <alignment horizontal="left" readingOrder="1"/>
    </xf>
    <xf numFmtId="177" fontId="13" fillId="0" borderId="0" xfId="0" applyNumberFormat="1" applyFont="1" applyAlignment="1">
      <alignment readingOrder="1"/>
    </xf>
    <xf numFmtId="0" fontId="13" fillId="0" borderId="0" xfId="0" applyFont="1" applyAlignment="1">
      <alignment horizontal="left" readingOrder="1"/>
    </xf>
    <xf numFmtId="0" fontId="21" fillId="0" borderId="0" xfId="0" applyFont="1" applyAlignment="1">
      <alignment horizontal="left" vertical="center" readingOrder="1"/>
    </xf>
    <xf numFmtId="0" fontId="23" fillId="0" borderId="0" xfId="0" applyFont="1" applyAlignment="1">
      <alignment horizontal="left" vertical="top"/>
    </xf>
    <xf numFmtId="0" fontId="23" fillId="0" borderId="0" xfId="0" applyFont="1" applyAlignment="1">
      <alignment horizontal="left" vertical="top" wrapText="1"/>
    </xf>
    <xf numFmtId="0" fontId="24" fillId="0" borderId="0" xfId="0" applyFont="1"/>
    <xf numFmtId="0" fontId="23" fillId="0" borderId="0" xfId="0" applyFont="1" applyAlignment="1">
      <alignment horizontal="left" vertical="top" wrapText="1" readingOrder="1"/>
    </xf>
    <xf numFmtId="0" fontId="5" fillId="2" borderId="0" xfId="0" applyFont="1" applyFill="1" applyBorder="1" applyAlignment="1">
      <alignment horizontal="left" vertical="center" wrapText="1"/>
    </xf>
    <xf numFmtId="0" fontId="13" fillId="2" borderId="0" xfId="0" applyFont="1" applyFill="1" applyBorder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9" fillId="0" borderId="0" xfId="0" applyFont="1" applyAlignment="1">
      <alignment horizontal="left" vertical="center"/>
    </xf>
    <xf numFmtId="0" fontId="25" fillId="0" borderId="0" xfId="0" applyFont="1"/>
    <xf numFmtId="0" fontId="5" fillId="2" borderId="0" xfId="0" applyFont="1" applyFill="1" applyBorder="1" applyAlignment="1">
      <alignment horizontal="left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19" xfId="0" applyFont="1" applyBorder="1" applyAlignment="1">
      <alignment horizontal="center" vertical="center" wrapText="1"/>
    </xf>
    <xf numFmtId="0" fontId="5" fillId="0" borderId="0" xfId="0" applyFont="1" applyAlignment="1">
      <alignment horizontal="left" vertical="center" wrapText="1"/>
    </xf>
    <xf numFmtId="0" fontId="9" fillId="0" borderId="0" xfId="0" applyFont="1" applyAlignment="1">
      <alignment horizontal="left" wrapText="1"/>
    </xf>
    <xf numFmtId="41" fontId="9" fillId="0" borderId="5" xfId="0" applyNumberFormat="1" applyFont="1" applyBorder="1" applyAlignment="1">
      <alignment vertical="top" wrapText="1"/>
    </xf>
    <xf numFmtId="41" fontId="9" fillId="0" borderId="6" xfId="0" applyNumberFormat="1" applyFont="1" applyBorder="1" applyAlignment="1">
      <alignment vertical="top" wrapText="1"/>
    </xf>
    <xf numFmtId="0" fontId="5" fillId="0" borderId="4" xfId="0" applyFont="1" applyBorder="1" applyAlignment="1">
      <alignment horizontal="center" vertical="center" wrapText="1"/>
    </xf>
    <xf numFmtId="0" fontId="13" fillId="0" borderId="24" xfId="0" applyFont="1" applyBorder="1" applyAlignment="1">
      <alignment horizontal="left" vertical="top" wrapText="1"/>
    </xf>
    <xf numFmtId="0" fontId="13" fillId="0" borderId="44" xfId="0" applyFont="1" applyBorder="1" applyAlignment="1">
      <alignment horizontal="left" vertical="top" wrapText="1"/>
    </xf>
    <xf numFmtId="0" fontId="5" fillId="0" borderId="2" xfId="0" applyFont="1" applyBorder="1" applyAlignment="1">
      <alignment horizontal="center" vertical="center" wrapText="1"/>
    </xf>
    <xf numFmtId="0" fontId="5" fillId="0" borderId="0" xfId="0" applyFont="1" applyBorder="1" applyAlignment="1">
      <alignment horizontal="center" vertical="center" wrapText="1"/>
    </xf>
    <xf numFmtId="0" fontId="5" fillId="0" borderId="30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0" borderId="31" xfId="0" applyFont="1" applyBorder="1" applyAlignment="1">
      <alignment horizontal="center" vertical="center" wrapText="1"/>
    </xf>
    <xf numFmtId="0" fontId="5" fillId="0" borderId="23" xfId="0" applyFont="1" applyBorder="1" applyAlignment="1">
      <alignment horizontal="center" vertical="center" wrapText="1"/>
    </xf>
    <xf numFmtId="0" fontId="5" fillId="0" borderId="32" xfId="0" applyFont="1" applyBorder="1" applyAlignment="1">
      <alignment horizontal="center" vertical="center" wrapText="1"/>
    </xf>
    <xf numFmtId="0" fontId="5" fillId="0" borderId="45" xfId="0" applyFont="1" applyBorder="1" applyAlignment="1">
      <alignment horizontal="center" vertical="center" wrapText="1"/>
    </xf>
    <xf numFmtId="0" fontId="5" fillId="2" borderId="52" xfId="0" applyFont="1" applyFill="1" applyBorder="1" applyAlignment="1">
      <alignment horizontal="left" wrapText="1"/>
    </xf>
    <xf numFmtId="0" fontId="5" fillId="2" borderId="46" xfId="0" applyFont="1" applyFill="1" applyBorder="1" applyAlignment="1">
      <alignment horizontal="left" wrapText="1"/>
    </xf>
    <xf numFmtId="0" fontId="5" fillId="2" borderId="46" xfId="0" applyFont="1" applyFill="1" applyBorder="1" applyAlignment="1">
      <alignment horizontal="left" vertical="center" wrapText="1"/>
    </xf>
    <xf numFmtId="0" fontId="5" fillId="2" borderId="54" xfId="0" applyFont="1" applyFill="1" applyBorder="1" applyAlignment="1">
      <alignment horizontal="left" vertical="center" wrapText="1"/>
    </xf>
    <xf numFmtId="0" fontId="9" fillId="0" borderId="53" xfId="0" applyFont="1" applyFill="1" applyBorder="1" applyAlignment="1">
      <alignment horizontal="left" wrapText="1"/>
    </xf>
    <xf numFmtId="0" fontId="9" fillId="0" borderId="2" xfId="0" applyFont="1" applyFill="1" applyBorder="1" applyAlignment="1">
      <alignment horizontal="left" wrapText="1"/>
    </xf>
    <xf numFmtId="0" fontId="9" fillId="0" borderId="14" xfId="0" applyFont="1" applyFill="1" applyBorder="1" applyAlignment="1">
      <alignment horizontal="left" wrapText="1"/>
    </xf>
    <xf numFmtId="0" fontId="9" fillId="0" borderId="22" xfId="0" applyFont="1" applyFill="1" applyBorder="1" applyAlignment="1">
      <alignment horizontal="left" vertical="center" wrapText="1"/>
    </xf>
    <xf numFmtId="0" fontId="9" fillId="0" borderId="0" xfId="0" applyFont="1" applyFill="1" applyBorder="1" applyAlignment="1">
      <alignment horizontal="left" vertical="center" wrapText="1"/>
    </xf>
    <xf numFmtId="0" fontId="9" fillId="0" borderId="18" xfId="0" applyFont="1" applyFill="1" applyBorder="1" applyAlignment="1">
      <alignment horizontal="left" vertical="center" wrapText="1"/>
    </xf>
    <xf numFmtId="0" fontId="9" fillId="0" borderId="22" xfId="0" applyFont="1" applyFill="1" applyBorder="1" applyAlignment="1">
      <alignment horizontal="left" vertical="top" wrapText="1"/>
    </xf>
    <xf numFmtId="0" fontId="9" fillId="0" borderId="0" xfId="0" applyFont="1" applyFill="1" applyBorder="1" applyAlignment="1">
      <alignment horizontal="left" vertical="top" wrapText="1"/>
    </xf>
    <xf numFmtId="0" fontId="9" fillId="0" borderId="18" xfId="0" applyFont="1" applyFill="1" applyBorder="1" applyAlignment="1">
      <alignment horizontal="left" vertical="top" wrapText="1"/>
    </xf>
    <xf numFmtId="0" fontId="9" fillId="0" borderId="27" xfId="0" applyFont="1" applyFill="1" applyBorder="1" applyAlignment="1">
      <alignment horizontal="left" vertical="center" wrapText="1"/>
    </xf>
    <xf numFmtId="0" fontId="9" fillId="0" borderId="1" xfId="0" applyFont="1" applyFill="1" applyBorder="1" applyAlignment="1">
      <alignment horizontal="left" vertical="center" wrapText="1"/>
    </xf>
    <xf numFmtId="0" fontId="9" fillId="0" borderId="19" xfId="0" applyFont="1" applyFill="1" applyBorder="1" applyAlignment="1">
      <alignment horizontal="left" vertical="center" wrapText="1"/>
    </xf>
    <xf numFmtId="0" fontId="5" fillId="0" borderId="0" xfId="0" applyFont="1" applyBorder="1" applyAlignment="1">
      <alignment horizontal="left" wrapText="1"/>
    </xf>
    <xf numFmtId="0" fontId="5" fillId="0" borderId="18" xfId="0" applyFont="1" applyBorder="1" applyAlignment="1">
      <alignment horizontal="left" wrapText="1"/>
    </xf>
    <xf numFmtId="0" fontId="5" fillId="0" borderId="0" xfId="0" applyFont="1" applyBorder="1" applyAlignment="1">
      <alignment horizontal="left" vertical="center" wrapText="1"/>
    </xf>
    <xf numFmtId="0" fontId="5" fillId="0" borderId="18" xfId="0" applyFont="1" applyBorder="1" applyAlignment="1">
      <alignment horizontal="left" vertical="center" wrapText="1"/>
    </xf>
    <xf numFmtId="0" fontId="5" fillId="0" borderId="4" xfId="0" applyFont="1" applyFill="1" applyBorder="1" applyAlignment="1">
      <alignment horizontal="center" vertical="center" wrapText="1"/>
    </xf>
    <xf numFmtId="43" fontId="22" fillId="0" borderId="8" xfId="0" applyNumberFormat="1" applyFont="1" applyFill="1" applyBorder="1" applyAlignment="1">
      <alignment horizontal="right" vertical="center" wrapText="1"/>
    </xf>
    <xf numFmtId="43" fontId="22" fillId="0" borderId="10" xfId="0" applyNumberFormat="1" applyFont="1" applyFill="1" applyBorder="1" applyAlignment="1">
      <alignment horizontal="right" vertical="center" wrapText="1"/>
    </xf>
    <xf numFmtId="43" fontId="22" fillId="0" borderId="11" xfId="0" applyNumberFormat="1" applyFont="1" applyFill="1" applyBorder="1" applyAlignment="1">
      <alignment horizontal="right" vertical="center" wrapText="1"/>
    </xf>
    <xf numFmtId="0" fontId="9" fillId="0" borderId="0" xfId="0" applyFont="1" applyBorder="1" applyAlignment="1">
      <alignment horizontal="right" vertical="center" wrapText="1"/>
    </xf>
    <xf numFmtId="0" fontId="5" fillId="0" borderId="0" xfId="0" applyFont="1" applyFill="1" applyBorder="1" applyAlignment="1">
      <alignment horizontal="right" vertical="center" wrapText="1"/>
    </xf>
    <xf numFmtId="0" fontId="5" fillId="2" borderId="0" xfId="0" applyFont="1" applyFill="1" applyBorder="1" applyAlignment="1">
      <alignment horizontal="right" vertical="center" wrapText="1"/>
    </xf>
    <xf numFmtId="3" fontId="22" fillId="2" borderId="8" xfId="0" applyNumberFormat="1" applyFont="1" applyFill="1" applyBorder="1" applyAlignment="1">
      <alignment horizontal="right" vertical="center" wrapText="1"/>
    </xf>
    <xf numFmtId="3" fontId="22" fillId="2" borderId="10" xfId="0" applyNumberFormat="1" applyFont="1" applyFill="1" applyBorder="1" applyAlignment="1">
      <alignment horizontal="right" vertical="center" wrapText="1"/>
    </xf>
    <xf numFmtId="0" fontId="5" fillId="0" borderId="14" xfId="0" applyFont="1" applyBorder="1" applyAlignment="1">
      <alignment horizontal="center" vertical="center" wrapText="1"/>
    </xf>
    <xf numFmtId="0" fontId="5" fillId="0" borderId="34" xfId="0" applyFont="1" applyBorder="1" applyAlignment="1">
      <alignment horizontal="center" vertical="center" wrapText="1"/>
    </xf>
    <xf numFmtId="3" fontId="22" fillId="0" borderId="42" xfId="0" applyNumberFormat="1" applyFont="1" applyFill="1" applyBorder="1" applyAlignment="1">
      <alignment horizontal="right" vertical="center" wrapText="1"/>
    </xf>
    <xf numFmtId="3" fontId="22" fillId="0" borderId="12" xfId="0" applyNumberFormat="1" applyFont="1" applyFill="1" applyBorder="1" applyAlignment="1">
      <alignment horizontal="right" vertical="center" wrapText="1"/>
    </xf>
    <xf numFmtId="3" fontId="22" fillId="0" borderId="47" xfId="0" applyNumberFormat="1" applyFont="1" applyFill="1" applyBorder="1" applyAlignment="1">
      <alignment horizontal="right" vertical="center" wrapText="1"/>
    </xf>
    <xf numFmtId="3" fontId="8" fillId="0" borderId="4" xfId="0" applyNumberFormat="1" applyFont="1" applyBorder="1" applyAlignment="1">
      <alignment horizontal="right" vertical="center" wrapText="1"/>
    </xf>
    <xf numFmtId="3" fontId="8" fillId="0" borderId="39" xfId="0" applyNumberFormat="1" applyFont="1" applyBorder="1" applyAlignment="1">
      <alignment horizontal="right" vertical="center" wrapText="1"/>
    </xf>
    <xf numFmtId="0" fontId="5" fillId="0" borderId="7" xfId="0" applyFont="1" applyBorder="1" applyAlignment="1">
      <alignment horizontal="center" vertical="center" wrapText="1"/>
    </xf>
    <xf numFmtId="0" fontId="5" fillId="0" borderId="28" xfId="0" applyFont="1" applyBorder="1" applyAlignment="1">
      <alignment horizontal="center" vertical="center" wrapText="1"/>
    </xf>
    <xf numFmtId="0" fontId="5" fillId="0" borderId="43" xfId="0" applyFont="1" applyBorder="1" applyAlignment="1">
      <alignment horizontal="center" vertical="center" wrapText="1"/>
    </xf>
    <xf numFmtId="0" fontId="5" fillId="2" borderId="9" xfId="0" applyFont="1" applyFill="1" applyBorder="1" applyAlignment="1">
      <alignment horizontal="center" vertical="center" textRotation="255" wrapText="1"/>
    </xf>
    <xf numFmtId="0" fontId="5" fillId="2" borderId="4" xfId="0" applyFont="1" applyFill="1" applyBorder="1" applyAlignment="1">
      <alignment horizontal="center" vertical="center" textRotation="255" wrapText="1"/>
    </xf>
    <xf numFmtId="0" fontId="10" fillId="0" borderId="0" xfId="0" applyFont="1" applyBorder="1" applyAlignment="1">
      <alignment horizontal="center" vertical="center" wrapText="1"/>
    </xf>
    <xf numFmtId="0" fontId="10" fillId="0" borderId="18" xfId="0" applyFont="1" applyBorder="1" applyAlignment="1">
      <alignment horizontal="center" vertical="center" wrapText="1"/>
    </xf>
    <xf numFmtId="0" fontId="10" fillId="0" borderId="6" xfId="0" applyFont="1" applyBorder="1" applyAlignment="1">
      <alignment horizontal="center" vertical="center" wrapText="1"/>
    </xf>
    <xf numFmtId="0" fontId="10" fillId="0" borderId="15" xfId="0" applyFont="1" applyBorder="1" applyAlignment="1">
      <alignment horizontal="center" vertical="center" wrapText="1"/>
    </xf>
    <xf numFmtId="3" fontId="5" fillId="2" borderId="57" xfId="0" applyNumberFormat="1" applyFont="1" applyFill="1" applyBorder="1" applyAlignment="1">
      <alignment horizontal="center" vertical="center" wrapText="1"/>
    </xf>
    <xf numFmtId="0" fontId="5" fillId="2" borderId="57" xfId="0" applyFont="1" applyFill="1" applyBorder="1" applyAlignment="1">
      <alignment horizontal="center" vertical="center" wrapText="1"/>
    </xf>
    <xf numFmtId="0" fontId="5" fillId="2" borderId="58" xfId="0" applyFont="1" applyFill="1" applyBorder="1" applyAlignment="1">
      <alignment horizontal="center" vertical="center" wrapText="1"/>
    </xf>
    <xf numFmtId="3" fontId="5" fillId="2" borderId="59" xfId="0" applyNumberFormat="1" applyFont="1" applyFill="1" applyBorder="1" applyAlignment="1">
      <alignment horizontal="center" vertical="center" wrapText="1"/>
    </xf>
    <xf numFmtId="0" fontId="5" fillId="2" borderId="59" xfId="0" applyFont="1" applyFill="1" applyBorder="1" applyAlignment="1">
      <alignment horizontal="center" vertical="center" wrapText="1"/>
    </xf>
    <xf numFmtId="0" fontId="5" fillId="2" borderId="60" xfId="0" applyFont="1" applyFill="1" applyBorder="1" applyAlignment="1">
      <alignment horizontal="center" vertical="center" wrapText="1"/>
    </xf>
    <xf numFmtId="3" fontId="5" fillId="2" borderId="61" xfId="0" applyNumberFormat="1" applyFont="1" applyFill="1" applyBorder="1" applyAlignment="1">
      <alignment horizontal="center" vertical="center" wrapText="1"/>
    </xf>
    <xf numFmtId="0" fontId="5" fillId="2" borderId="61" xfId="0" applyFont="1" applyFill="1" applyBorder="1" applyAlignment="1">
      <alignment horizontal="center" vertical="center" wrapText="1"/>
    </xf>
    <xf numFmtId="0" fontId="5" fillId="2" borderId="62" xfId="0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12" fillId="0" borderId="34" xfId="0" applyFont="1" applyFill="1" applyBorder="1" applyAlignment="1">
      <alignment horizontal="left" vertical="center" wrapText="1"/>
    </xf>
    <xf numFmtId="0" fontId="12" fillId="0" borderId="4" xfId="0" applyFont="1" applyFill="1" applyBorder="1" applyAlignment="1">
      <alignment horizontal="left" vertical="center" wrapText="1"/>
    </xf>
    <xf numFmtId="176" fontId="5" fillId="0" borderId="34" xfId="0" applyNumberFormat="1" applyFont="1" applyFill="1" applyBorder="1" applyAlignment="1">
      <alignment horizontal="center" vertical="center" wrapText="1"/>
    </xf>
    <xf numFmtId="176" fontId="5" fillId="0" borderId="8" xfId="0" applyNumberFormat="1" applyFont="1" applyFill="1" applyBorder="1" applyAlignment="1">
      <alignment horizontal="center" vertical="center" wrapText="1"/>
    </xf>
    <xf numFmtId="176" fontId="5" fillId="0" borderId="10" xfId="0" applyNumberFormat="1" applyFont="1" applyFill="1" applyBorder="1" applyAlignment="1">
      <alignment horizontal="center" vertical="center" wrapText="1"/>
    </xf>
    <xf numFmtId="176" fontId="5" fillId="0" borderId="9" xfId="0" applyNumberFormat="1" applyFont="1" applyFill="1" applyBorder="1" applyAlignment="1">
      <alignment horizontal="center" vertical="center" wrapText="1"/>
    </xf>
    <xf numFmtId="0" fontId="5" fillId="2" borderId="9" xfId="0" applyFont="1" applyFill="1" applyBorder="1" applyAlignment="1">
      <alignment horizontal="left" vertical="center" wrapText="1"/>
    </xf>
    <xf numFmtId="0" fontId="5" fillId="2" borderId="4" xfId="0" applyFont="1" applyFill="1" applyBorder="1" applyAlignment="1">
      <alignment horizontal="left" vertical="center" wrapText="1"/>
    </xf>
    <xf numFmtId="0" fontId="5" fillId="0" borderId="18" xfId="0" applyFont="1" applyBorder="1" applyAlignment="1">
      <alignment horizontal="center" vertical="center" wrapText="1"/>
    </xf>
    <xf numFmtId="0" fontId="12" fillId="0" borderId="16" xfId="0" applyFont="1" applyBorder="1" applyAlignment="1">
      <alignment horizontal="left" vertical="center" wrapText="1"/>
    </xf>
    <xf numFmtId="0" fontId="12" fillId="0" borderId="17" xfId="0" applyFont="1" applyBorder="1" applyAlignment="1">
      <alignment horizontal="left" vertical="center" wrapText="1"/>
    </xf>
    <xf numFmtId="0" fontId="12" fillId="0" borderId="0" xfId="0" applyFont="1" applyBorder="1" applyAlignment="1">
      <alignment horizontal="left" vertical="top" wrapText="1"/>
    </xf>
    <xf numFmtId="0" fontId="12" fillId="0" borderId="18" xfId="0" applyFont="1" applyBorder="1" applyAlignment="1">
      <alignment horizontal="left" vertical="top" wrapText="1"/>
    </xf>
    <xf numFmtId="0" fontId="9" fillId="2" borderId="8" xfId="0" applyFont="1" applyFill="1" applyBorder="1" applyAlignment="1">
      <alignment horizontal="right" vertical="center" wrapText="1"/>
    </xf>
    <xf numFmtId="0" fontId="9" fillId="2" borderId="9" xfId="0" applyFont="1" applyFill="1" applyBorder="1" applyAlignment="1">
      <alignment horizontal="right" vertical="center" wrapText="1"/>
    </xf>
    <xf numFmtId="0" fontId="5" fillId="2" borderId="20" xfId="0" applyFont="1" applyFill="1" applyBorder="1" applyAlignment="1">
      <alignment horizontal="center" vertical="center" wrapText="1"/>
    </xf>
    <xf numFmtId="0" fontId="5" fillId="2" borderId="21" xfId="0" applyFont="1" applyFill="1" applyBorder="1" applyAlignment="1">
      <alignment horizontal="center" vertical="center" wrapText="1"/>
    </xf>
    <xf numFmtId="3" fontId="8" fillId="2" borderId="8" xfId="0" applyNumberFormat="1" applyFont="1" applyFill="1" applyBorder="1" applyAlignment="1">
      <alignment horizontal="right" vertical="center" wrapText="1"/>
    </xf>
    <xf numFmtId="3" fontId="8" fillId="2" borderId="10" xfId="0" applyNumberFormat="1" applyFont="1" applyFill="1" applyBorder="1" applyAlignment="1">
      <alignment horizontal="right" vertical="center" wrapText="1"/>
    </xf>
    <xf numFmtId="0" fontId="5" fillId="2" borderId="8" xfId="0" applyFont="1" applyFill="1" applyBorder="1" applyAlignment="1">
      <alignment horizontal="right" vertical="center" wrapText="1"/>
    </xf>
    <xf numFmtId="0" fontId="5" fillId="2" borderId="9" xfId="0" applyFont="1" applyFill="1" applyBorder="1" applyAlignment="1">
      <alignment horizontal="right" vertical="center" wrapText="1"/>
    </xf>
    <xf numFmtId="3" fontId="12" fillId="0" borderId="0" xfId="0" applyNumberFormat="1" applyFont="1" applyBorder="1" applyAlignment="1">
      <alignment horizontal="center" vertical="top" wrapText="1"/>
    </xf>
    <xf numFmtId="0" fontId="5" fillId="2" borderId="50" xfId="0" applyFont="1" applyFill="1" applyBorder="1" applyAlignment="1">
      <alignment horizontal="left" vertical="center" wrapText="1"/>
    </xf>
    <xf numFmtId="0" fontId="5" fillId="2" borderId="51" xfId="0" applyFont="1" applyFill="1" applyBorder="1" applyAlignment="1">
      <alignment horizontal="left" vertical="center" wrapText="1"/>
    </xf>
    <xf numFmtId="0" fontId="5" fillId="0" borderId="55" xfId="0" applyFont="1" applyBorder="1" applyAlignment="1">
      <alignment horizontal="center" vertical="center" wrapText="1"/>
    </xf>
    <xf numFmtId="0" fontId="5" fillId="0" borderId="56" xfId="0" applyFont="1" applyBorder="1" applyAlignment="1">
      <alignment horizontal="center" vertical="center" wrapText="1"/>
    </xf>
    <xf numFmtId="0" fontId="5" fillId="0" borderId="35" xfId="0" applyFont="1" applyBorder="1" applyAlignment="1">
      <alignment horizontal="center" vertical="center" wrapText="1"/>
    </xf>
    <xf numFmtId="0" fontId="1" fillId="0" borderId="0" xfId="0" applyFont="1" applyAlignment="1">
      <alignment horizontal="center" wrapText="1"/>
    </xf>
    <xf numFmtId="0" fontId="5" fillId="0" borderId="33" xfId="0" applyFont="1" applyBorder="1" applyAlignment="1">
      <alignment horizontal="center" vertical="center" wrapText="1"/>
    </xf>
    <xf numFmtId="0" fontId="5" fillId="0" borderId="36" xfId="0" applyFont="1" applyBorder="1" applyAlignment="1">
      <alignment horizontal="center" vertical="center" wrapText="1"/>
    </xf>
    <xf numFmtId="0" fontId="9" fillId="0" borderId="12" xfId="0" applyFont="1" applyBorder="1" applyAlignment="1">
      <alignment horizontal="left" vertical="center" wrapText="1"/>
    </xf>
    <xf numFmtId="0" fontId="9" fillId="0" borderId="13" xfId="0" applyFont="1" applyBorder="1" applyAlignment="1">
      <alignment horizontal="left" vertical="center" wrapText="1"/>
    </xf>
    <xf numFmtId="0" fontId="5" fillId="0" borderId="48" xfId="0" applyFont="1" applyBorder="1" applyAlignment="1">
      <alignment horizontal="center" vertical="center" wrapText="1"/>
    </xf>
    <xf numFmtId="0" fontId="5" fillId="0" borderId="49" xfId="0" applyFont="1" applyBorder="1" applyAlignment="1">
      <alignment horizontal="center" vertical="center" wrapText="1"/>
    </xf>
    <xf numFmtId="0" fontId="5" fillId="0" borderId="40" xfId="0" applyFont="1" applyFill="1" applyBorder="1" applyAlignment="1">
      <alignment horizontal="center" vertical="center" wrapText="1"/>
    </xf>
    <xf numFmtId="0" fontId="5" fillId="0" borderId="33" xfId="0" applyFont="1" applyBorder="1" applyAlignment="1">
      <alignment horizontal="center" vertical="center" textRotation="255" wrapText="1"/>
    </xf>
    <xf numFmtId="0" fontId="5" fillId="0" borderId="34" xfId="0" applyFont="1" applyBorder="1" applyAlignment="1">
      <alignment horizontal="center" vertical="center" textRotation="255" wrapText="1"/>
    </xf>
    <xf numFmtId="0" fontId="5" fillId="0" borderId="36" xfId="0" applyFont="1" applyBorder="1" applyAlignment="1">
      <alignment horizontal="center" vertical="center" textRotation="255" wrapText="1"/>
    </xf>
    <xf numFmtId="0" fontId="5" fillId="0" borderId="4" xfId="0" applyFont="1" applyBorder="1" applyAlignment="1">
      <alignment horizontal="center" vertical="center" textRotation="255" wrapText="1"/>
    </xf>
    <xf numFmtId="0" fontId="5" fillId="0" borderId="41" xfId="0" applyFont="1" applyBorder="1" applyAlignment="1">
      <alignment horizontal="center" vertical="center" textRotation="255" wrapText="1"/>
    </xf>
    <xf numFmtId="0" fontId="5" fillId="0" borderId="40" xfId="0" applyFont="1" applyBorder="1" applyAlignment="1">
      <alignment horizontal="center" vertical="center" textRotation="255" wrapText="1"/>
    </xf>
    <xf numFmtId="0" fontId="5" fillId="2" borderId="10" xfId="0" applyFont="1" applyFill="1" applyBorder="1" applyAlignment="1">
      <alignment horizontal="center" vertical="center" textRotation="255" wrapText="1"/>
    </xf>
    <xf numFmtId="0" fontId="5" fillId="2" borderId="12" xfId="0" applyFont="1" applyFill="1" applyBorder="1" applyAlignment="1">
      <alignment horizontal="center" vertical="center" wrapText="1"/>
    </xf>
    <xf numFmtId="0" fontId="5" fillId="2" borderId="13" xfId="0" applyFont="1" applyFill="1" applyBorder="1" applyAlignment="1">
      <alignment horizontal="center" vertical="center" wrapText="1"/>
    </xf>
    <xf numFmtId="0" fontId="5" fillId="2" borderId="8" xfId="0" applyFont="1" applyFill="1" applyBorder="1" applyAlignment="1">
      <alignment horizontal="center" vertical="center" wrapText="1"/>
    </xf>
    <xf numFmtId="0" fontId="5" fillId="2" borderId="9" xfId="0" applyFont="1" applyFill="1" applyBorder="1" applyAlignment="1">
      <alignment horizontal="center" vertical="center" wrapText="1"/>
    </xf>
    <xf numFmtId="0" fontId="5" fillId="0" borderId="37" xfId="0" applyFont="1" applyBorder="1" applyAlignment="1">
      <alignment horizontal="center" vertical="center" wrapText="1"/>
    </xf>
    <xf numFmtId="0" fontId="5" fillId="0" borderId="16" xfId="0" applyFont="1" applyBorder="1" applyAlignment="1">
      <alignment horizontal="center" vertical="center" wrapText="1"/>
    </xf>
    <xf numFmtId="0" fontId="5" fillId="0" borderId="21" xfId="0" applyFont="1" applyBorder="1" applyAlignment="1">
      <alignment horizontal="center" vertical="center" wrapText="1"/>
    </xf>
    <xf numFmtId="0" fontId="5" fillId="0" borderId="38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  <xf numFmtId="0" fontId="12" fillId="0" borderId="0" xfId="0" applyFont="1" applyBorder="1" applyAlignment="1">
      <alignment horizontal="left" vertical="center" wrapText="1"/>
    </xf>
    <xf numFmtId="0" fontId="12" fillId="0" borderId="18" xfId="0" applyFont="1" applyBorder="1" applyAlignment="1">
      <alignment horizontal="left" vertical="center" wrapText="1"/>
    </xf>
    <xf numFmtId="0" fontId="6" fillId="0" borderId="0" xfId="0" applyFont="1" applyAlignment="1">
      <alignment horizontal="center" vertical="top" wrapText="1"/>
    </xf>
    <xf numFmtId="0" fontId="9" fillId="0" borderId="20" xfId="0" applyFont="1" applyBorder="1" applyAlignment="1">
      <alignment horizontal="left" vertical="center" wrapText="1"/>
    </xf>
    <xf numFmtId="0" fontId="9" fillId="0" borderId="16" xfId="0" applyFont="1" applyBorder="1" applyAlignment="1">
      <alignment horizontal="left" vertical="center" wrapText="1"/>
    </xf>
    <xf numFmtId="0" fontId="9" fillId="0" borderId="21" xfId="0" applyFont="1" applyBorder="1" applyAlignment="1">
      <alignment horizontal="left" vertical="center" wrapText="1"/>
    </xf>
    <xf numFmtId="0" fontId="9" fillId="0" borderId="5" xfId="0" applyFont="1" applyBorder="1" applyAlignment="1">
      <alignment horizontal="left" vertical="center" wrapText="1"/>
    </xf>
    <xf numFmtId="0" fontId="9" fillId="0" borderId="6" xfId="0" applyFont="1" applyBorder="1" applyAlignment="1">
      <alignment horizontal="left" vertical="center" wrapText="1"/>
    </xf>
    <xf numFmtId="0" fontId="9" fillId="0" borderId="7" xfId="0" applyFont="1" applyBorder="1" applyAlignment="1">
      <alignment horizontal="left" vertical="center" wrapText="1"/>
    </xf>
    <xf numFmtId="0" fontId="9" fillId="0" borderId="20" xfId="0" applyFont="1" applyBorder="1" applyAlignment="1">
      <alignment horizontal="center" vertical="center" wrapText="1"/>
    </xf>
    <xf numFmtId="0" fontId="9" fillId="0" borderId="16" xfId="0" applyFont="1" applyBorder="1" applyAlignment="1">
      <alignment horizontal="center" vertical="center" wrapText="1"/>
    </xf>
    <xf numFmtId="0" fontId="9" fillId="0" borderId="21" xfId="0" applyFont="1" applyBorder="1" applyAlignment="1">
      <alignment horizontal="center" vertical="center" wrapText="1"/>
    </xf>
    <xf numFmtId="0" fontId="9" fillId="0" borderId="5" xfId="0" applyFont="1" applyBorder="1" applyAlignment="1">
      <alignment horizontal="center" vertical="center" wrapText="1"/>
    </xf>
    <xf numFmtId="0" fontId="9" fillId="0" borderId="6" xfId="0" applyFont="1" applyBorder="1" applyAlignment="1">
      <alignment horizontal="center" vertical="center" wrapText="1"/>
    </xf>
    <xf numFmtId="0" fontId="9" fillId="0" borderId="7" xfId="0" applyFont="1" applyBorder="1" applyAlignment="1">
      <alignment horizontal="center" vertical="center" wrapText="1"/>
    </xf>
    <xf numFmtId="0" fontId="15" fillId="0" borderId="24" xfId="0" applyFont="1" applyBorder="1" applyAlignment="1" applyProtection="1">
      <alignment horizontal="center" vertical="center" wrapText="1"/>
      <protection locked="0" hidden="1"/>
    </xf>
    <xf numFmtId="0" fontId="15" fillId="0" borderId="28" xfId="0" applyFont="1" applyBorder="1" applyAlignment="1" applyProtection="1">
      <alignment horizontal="center" vertical="center" wrapText="1"/>
      <protection locked="0" hidden="1"/>
    </xf>
    <xf numFmtId="3" fontId="15" fillId="0" borderId="24" xfId="0" applyNumberFormat="1" applyFont="1" applyBorder="1" applyAlignment="1" applyProtection="1">
      <alignment horizontal="center" vertical="center" wrapText="1"/>
      <protection locked="0" hidden="1"/>
    </xf>
    <xf numFmtId="3" fontId="15" fillId="0" borderId="28" xfId="0" applyNumberFormat="1" applyFont="1" applyBorder="1" applyAlignment="1" applyProtection="1">
      <alignment horizontal="center" vertical="center" wrapText="1"/>
      <protection locked="0" hidden="1"/>
    </xf>
    <xf numFmtId="0" fontId="9" fillId="0" borderId="22" xfId="0" applyFont="1" applyBorder="1" applyAlignment="1">
      <alignment horizontal="left" wrapText="1"/>
    </xf>
    <xf numFmtId="0" fontId="9" fillId="0" borderId="0" xfId="0" applyFont="1" applyBorder="1" applyAlignment="1">
      <alignment horizontal="left" wrapText="1"/>
    </xf>
    <xf numFmtId="0" fontId="5" fillId="2" borderId="42" xfId="0" applyFont="1" applyFill="1" applyBorder="1" applyAlignment="1">
      <alignment horizontal="center" vertical="center" wrapText="1"/>
    </xf>
    <xf numFmtId="3" fontId="22" fillId="2" borderId="42" xfId="0" applyNumberFormat="1" applyFont="1" applyFill="1" applyBorder="1" applyAlignment="1">
      <alignment horizontal="right" vertical="center" wrapText="1"/>
    </xf>
    <xf numFmtId="3" fontId="22" fillId="2" borderId="12" xfId="0" applyNumberFormat="1" applyFont="1" applyFill="1" applyBorder="1" applyAlignment="1">
      <alignment horizontal="right" vertical="center" wrapText="1"/>
    </xf>
    <xf numFmtId="0" fontId="9" fillId="0" borderId="8" xfId="0" applyFont="1" applyBorder="1" applyAlignment="1">
      <alignment horizontal="center" vertical="center" wrapText="1"/>
    </xf>
    <xf numFmtId="0" fontId="9" fillId="0" borderId="10" xfId="0" applyFont="1" applyBorder="1" applyAlignment="1">
      <alignment horizontal="center" vertical="center" wrapText="1"/>
    </xf>
    <xf numFmtId="0" fontId="9" fillId="0" borderId="9" xfId="0" applyFont="1" applyBorder="1" applyAlignment="1">
      <alignment horizontal="center" vertical="center" wrapText="1"/>
    </xf>
    <xf numFmtId="0" fontId="5" fillId="0" borderId="26" xfId="0" applyFont="1" applyBorder="1" applyAlignment="1">
      <alignment horizontal="center" vertical="center" wrapText="1"/>
    </xf>
    <xf numFmtId="0" fontId="5" fillId="0" borderId="12" xfId="0" applyFont="1" applyBorder="1" applyAlignment="1">
      <alignment horizontal="center" vertical="center" wrapText="1"/>
    </xf>
    <xf numFmtId="0" fontId="5" fillId="0" borderId="13" xfId="0" applyFont="1" applyBorder="1" applyAlignment="1">
      <alignment horizontal="center" vertical="center" wrapText="1"/>
    </xf>
    <xf numFmtId="0" fontId="5" fillId="0" borderId="25" xfId="0" applyFont="1" applyBorder="1" applyAlignment="1">
      <alignment horizontal="center" vertical="center" wrapText="1"/>
    </xf>
    <xf numFmtId="0" fontId="5" fillId="0" borderId="10" xfId="0" applyFont="1" applyBorder="1" applyAlignment="1">
      <alignment horizontal="center" vertical="center" wrapText="1"/>
    </xf>
    <xf numFmtId="0" fontId="5" fillId="0" borderId="9" xfId="0" applyFont="1" applyBorder="1" applyAlignment="1">
      <alignment horizontal="center" vertical="center" wrapText="1"/>
    </xf>
    <xf numFmtId="0" fontId="5" fillId="0" borderId="42" xfId="0" applyFont="1" applyBorder="1" applyAlignment="1">
      <alignment horizontal="center" vertical="center" wrapText="1"/>
    </xf>
    <xf numFmtId="3" fontId="5" fillId="0" borderId="40" xfId="0" applyNumberFormat="1" applyFont="1" applyBorder="1" applyAlignment="1">
      <alignment horizontal="center" vertical="center" wrapText="1"/>
    </xf>
    <xf numFmtId="0" fontId="5" fillId="0" borderId="40" xfId="0" applyFont="1" applyBorder="1" applyAlignment="1">
      <alignment horizontal="center" vertical="center" wrapText="1"/>
    </xf>
    <xf numFmtId="176" fontId="5" fillId="0" borderId="42" xfId="0" applyNumberFormat="1" applyFont="1" applyFill="1" applyBorder="1" applyAlignment="1">
      <alignment horizontal="center" vertical="center" wrapText="1"/>
    </xf>
    <xf numFmtId="176" fontId="5" fillId="0" borderId="12" xfId="0" applyNumberFormat="1" applyFont="1" applyFill="1" applyBorder="1" applyAlignment="1">
      <alignment horizontal="center" vertical="center" wrapText="1"/>
    </xf>
    <xf numFmtId="176" fontId="5" fillId="0" borderId="13" xfId="0" applyNumberFormat="1" applyFont="1" applyFill="1" applyBorder="1" applyAlignment="1">
      <alignment horizontal="center" vertical="center" wrapText="1"/>
    </xf>
    <xf numFmtId="0" fontId="12" fillId="2" borderId="0" xfId="0" applyFont="1" applyFill="1" applyBorder="1" applyAlignment="1">
      <alignment horizontal="center" vertical="center" wrapText="1"/>
    </xf>
    <xf numFmtId="0" fontId="12" fillId="0" borderId="4" xfId="0" applyFont="1" applyBorder="1" applyAlignment="1">
      <alignment horizontal="left" vertical="center" wrapText="1"/>
    </xf>
    <xf numFmtId="0" fontId="9" fillId="0" borderId="4" xfId="0" applyFont="1" applyBorder="1" applyAlignment="1">
      <alignment horizontal="center" vertical="center" wrapText="1"/>
    </xf>
    <xf numFmtId="0" fontId="9" fillId="0" borderId="8" xfId="0" applyFont="1" applyBorder="1" applyAlignment="1">
      <alignment horizontal="left" vertical="center" wrapText="1"/>
    </xf>
    <xf numFmtId="0" fontId="9" fillId="0" borderId="10" xfId="0" applyFont="1" applyBorder="1" applyAlignment="1">
      <alignment horizontal="left" vertical="center" wrapText="1"/>
    </xf>
    <xf numFmtId="0" fontId="9" fillId="0" borderId="9" xfId="0" applyFont="1" applyBorder="1" applyAlignment="1">
      <alignment horizontal="left" vertical="center" wrapText="1"/>
    </xf>
    <xf numFmtId="0" fontId="8" fillId="0" borderId="38" xfId="0" applyFont="1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 wrapText="1"/>
    </xf>
    <xf numFmtId="0" fontId="8" fillId="0" borderId="7" xfId="0" applyFont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 wrapText="1"/>
    </xf>
    <xf numFmtId="0" fontId="5" fillId="0" borderId="20" xfId="0" applyFont="1" applyBorder="1" applyAlignment="1">
      <alignment horizontal="center" vertical="center" wrapText="1"/>
    </xf>
    <xf numFmtId="0" fontId="5" fillId="0" borderId="27" xfId="0" applyFont="1" applyBorder="1" applyAlignment="1">
      <alignment horizontal="center" vertical="center" wrapText="1"/>
    </xf>
    <xf numFmtId="177" fontId="13" fillId="0" borderId="0" xfId="0" applyNumberFormat="1" applyFont="1" applyBorder="1" applyAlignment="1">
      <alignment horizontal="distributed" vertical="top"/>
    </xf>
    <xf numFmtId="0" fontId="9" fillId="0" borderId="0" xfId="0" applyFont="1" applyAlignment="1">
      <alignment horizontal="left" vertical="center" wrapText="1"/>
    </xf>
    <xf numFmtId="3" fontId="5" fillId="2" borderId="0" xfId="0" applyNumberFormat="1" applyFont="1" applyFill="1" applyAlignment="1">
      <alignment horizontal="center" vertical="center" wrapText="1"/>
    </xf>
    <xf numFmtId="0" fontId="5" fillId="2" borderId="0" xfId="0" applyFont="1" applyFill="1" applyAlignment="1">
      <alignment horizontal="center" vertical="center" wrapText="1"/>
    </xf>
    <xf numFmtId="0" fontId="9" fillId="0" borderId="0" xfId="0" applyFont="1" applyBorder="1" applyAlignment="1">
      <alignment horizontal="left" vertical="center" wrapText="1"/>
    </xf>
    <xf numFmtId="0" fontId="9" fillId="0" borderId="23" xfId="0" applyFont="1" applyBorder="1" applyAlignment="1">
      <alignment horizontal="left" vertical="center" wrapText="1"/>
    </xf>
    <xf numFmtId="0" fontId="9" fillId="0" borderId="29" xfId="0" applyFont="1" applyBorder="1" applyAlignment="1">
      <alignment horizontal="center" vertical="center" wrapText="1"/>
    </xf>
    <xf numFmtId="0" fontId="5" fillId="0" borderId="8" xfId="0" applyFont="1" applyBorder="1" applyAlignment="1">
      <alignment horizontal="left" vertical="center" wrapText="1"/>
    </xf>
    <xf numFmtId="0" fontId="5" fillId="0" borderId="10" xfId="0" applyFont="1" applyBorder="1" applyAlignment="1">
      <alignment horizontal="left" vertical="center" wrapText="1"/>
    </xf>
    <xf numFmtId="0" fontId="5" fillId="0" borderId="9" xfId="0" applyFont="1" applyBorder="1" applyAlignment="1">
      <alignment horizontal="left" vertical="center" wrapText="1"/>
    </xf>
    <xf numFmtId="0" fontId="9" fillId="0" borderId="0" xfId="0" applyFont="1" applyAlignment="1">
      <alignment horizontal="left" vertical="center" wrapText="1" indent="3"/>
    </xf>
    <xf numFmtId="0" fontId="9" fillId="0" borderId="0" xfId="0" applyFont="1" applyAlignment="1">
      <alignment horizontal="left" vertical="top" wrapText="1"/>
    </xf>
    <xf numFmtId="0" fontId="5" fillId="0" borderId="20" xfId="0" applyFont="1" applyFill="1" applyBorder="1" applyAlignment="1">
      <alignment horizontal="center" vertical="center" wrapText="1"/>
    </xf>
    <xf numFmtId="0" fontId="5" fillId="0" borderId="16" xfId="0" applyFont="1" applyFill="1" applyBorder="1" applyAlignment="1">
      <alignment horizontal="center" vertical="center" wrapText="1"/>
    </xf>
    <xf numFmtId="0" fontId="5" fillId="0" borderId="21" xfId="0" applyFont="1" applyFill="1" applyBorder="1" applyAlignment="1">
      <alignment horizontal="center" vertical="center" wrapText="1"/>
    </xf>
    <xf numFmtId="0" fontId="5" fillId="0" borderId="5" xfId="0" applyFont="1" applyFill="1" applyBorder="1" applyAlignment="1">
      <alignment horizontal="center" vertical="center" wrapText="1"/>
    </xf>
    <xf numFmtId="0" fontId="5" fillId="0" borderId="6" xfId="0" applyFont="1" applyFill="1" applyBorder="1" applyAlignment="1">
      <alignment horizontal="center" vertical="center" wrapText="1"/>
    </xf>
    <xf numFmtId="0" fontId="5" fillId="0" borderId="7" xfId="0" applyFont="1" applyFill="1" applyBorder="1" applyAlignment="1">
      <alignment horizontal="center" vertical="center" wrapText="1"/>
    </xf>
    <xf numFmtId="0" fontId="9" fillId="0" borderId="20" xfId="0" applyFont="1" applyBorder="1" applyAlignment="1">
      <alignment horizontal="right" vertical="center" wrapText="1"/>
    </xf>
    <xf numFmtId="0" fontId="9" fillId="0" borderId="16" xfId="0" applyFont="1" applyBorder="1" applyAlignment="1">
      <alignment horizontal="right" vertical="center" wrapText="1"/>
    </xf>
    <xf numFmtId="0" fontId="9" fillId="0" borderId="21" xfId="0" applyFont="1" applyBorder="1" applyAlignment="1">
      <alignment horizontal="right" vertical="center" wrapText="1"/>
    </xf>
    <xf numFmtId="0" fontId="9" fillId="0" borderId="5" xfId="0" applyFont="1" applyBorder="1" applyAlignment="1">
      <alignment horizontal="right" vertical="center" wrapText="1"/>
    </xf>
    <xf numFmtId="0" fontId="9" fillId="0" borderId="6" xfId="0" applyFont="1" applyBorder="1" applyAlignment="1">
      <alignment horizontal="right" vertical="center" wrapText="1"/>
    </xf>
    <xf numFmtId="0" fontId="9" fillId="0" borderId="7" xfId="0" applyFont="1" applyBorder="1" applyAlignment="1">
      <alignment horizontal="right" vertical="center" wrapText="1"/>
    </xf>
    <xf numFmtId="0" fontId="9" fillId="0" borderId="0" xfId="0" applyFont="1" applyBorder="1" applyAlignment="1">
      <alignment horizontal="center" vertical="center" wrapText="1"/>
    </xf>
  </cellXfs>
  <cellStyles count="1">
    <cellStyle name="一般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19</xdr:col>
      <xdr:colOff>95251</xdr:colOff>
      <xdr:row>31</xdr:row>
      <xdr:rowOff>201929</xdr:rowOff>
    </xdr:from>
    <xdr:to>
      <xdr:col>25</xdr:col>
      <xdr:colOff>64770</xdr:colOff>
      <xdr:row>37</xdr:row>
      <xdr:rowOff>85725</xdr:rowOff>
    </xdr:to>
    <xdr:sp macro="" textlink="">
      <xdr:nvSpPr>
        <xdr:cNvPr id="2" name="Text Box 6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4733926" y="10936604"/>
          <a:ext cx="1760219" cy="1293496"/>
        </a:xfrm>
        <a:prstGeom prst="rect">
          <a:avLst/>
        </a:prstGeom>
        <a:solidFill>
          <a:srgbClr val="FFFFFF"/>
        </a:solidFill>
        <a:ln>
          <a:noFill/>
        </a:ln>
      </xdr:spPr>
      <xdr:txBody>
        <a:bodyPr vertOverflow="clip" wrap="square" lIns="0" tIns="36000" rIns="0" bIns="36000" anchor="t" upright="1"/>
        <a:lstStyle/>
        <a:p>
          <a:pPr marL="0" algn="l" rtl="0">
            <a:lnSpc>
              <a:spcPts val="1600"/>
            </a:lnSpc>
            <a:defRPr sz="1000"/>
          </a:pPr>
          <a:r>
            <a:rPr lang="zh-TW" altLang="en-US" sz="11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□受款人</a:t>
          </a:r>
          <a:endParaRPr lang="zh-TW" altLang="en-US" sz="1100" b="0" i="0" u="none" strike="noStrike" baseline="0">
            <a:solidFill>
              <a:srgbClr val="000000"/>
            </a:solidFill>
            <a:latin typeface="Times New Roman"/>
            <a:ea typeface="標楷體"/>
            <a:cs typeface="Times New Roman"/>
          </a:endParaRPr>
        </a:p>
        <a:p>
          <a:pPr marL="0" algn="l" rtl="0">
            <a:lnSpc>
              <a:spcPts val="1500"/>
            </a:lnSpc>
            <a:defRPr sz="1000"/>
          </a:pPr>
          <a:r>
            <a:rPr lang="zh-TW" altLang="en-US" sz="11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□</a:t>
          </a:r>
          <a:r>
            <a:rPr lang="zh-TW" altLang="en-US" sz="105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發票(或收據)開立廠商</a:t>
          </a:r>
          <a:endParaRPr lang="zh-TW" altLang="en-US" sz="1050" b="0" i="0" u="none" strike="noStrike" baseline="0">
            <a:solidFill>
              <a:srgbClr val="000000"/>
            </a:solidFill>
            <a:latin typeface="Times New Roman"/>
            <a:ea typeface="標楷體"/>
            <a:cs typeface="Times New Roman"/>
          </a:endParaRPr>
        </a:p>
        <a:p>
          <a:pPr marL="0" algn="l" rtl="0">
            <a:lnSpc>
              <a:spcPts val="1600"/>
            </a:lnSpc>
            <a:defRPr sz="1000"/>
          </a:pPr>
          <a:r>
            <a:rPr lang="zh-TW" altLang="en-US" sz="11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□詳如受款人清單</a:t>
          </a:r>
          <a:endParaRPr lang="zh-TW" altLang="en-US" sz="1100" b="0" i="0" u="none" strike="noStrike" baseline="0">
            <a:solidFill>
              <a:srgbClr val="000000"/>
            </a:solidFill>
            <a:latin typeface="Times New Roman"/>
            <a:ea typeface="標楷體"/>
            <a:cs typeface="Times New Roman"/>
          </a:endParaRPr>
        </a:p>
        <a:p>
          <a:pPr marL="0" algn="l" rtl="0">
            <a:lnSpc>
              <a:spcPts val="1500"/>
            </a:lnSpc>
            <a:defRPr sz="1000"/>
          </a:pPr>
          <a:r>
            <a:rPr lang="zh-TW" altLang="en-US" sz="11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□扣抵罰賠款</a:t>
          </a:r>
          <a:r>
            <a:rPr lang="zh-TW" altLang="en-US" sz="1100" b="0" i="0" u="sng" strike="noStrike" baseline="0">
              <a:solidFill>
                <a:srgbClr val="000000"/>
              </a:solidFill>
              <a:latin typeface="標楷體"/>
              <a:ea typeface="標楷體"/>
            </a:rPr>
            <a:t>     </a:t>
          </a:r>
          <a:r>
            <a:rPr lang="zh-TW" altLang="en-US" sz="11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元</a:t>
          </a:r>
          <a:endParaRPr lang="zh-TW" altLang="en-US" sz="1100" b="0" i="0" u="none" strike="noStrike" baseline="0">
            <a:solidFill>
              <a:srgbClr val="000000"/>
            </a:solidFill>
            <a:latin typeface="Times New Roman"/>
            <a:ea typeface="標楷體"/>
            <a:cs typeface="Times New Roman"/>
          </a:endParaRPr>
        </a:p>
        <a:p>
          <a:pPr marL="0" algn="l" rtl="0">
            <a:lnSpc>
              <a:spcPts val="1500"/>
            </a:lnSpc>
            <a:defRPr sz="1000"/>
          </a:pPr>
          <a:r>
            <a:rPr lang="zh-TW" altLang="en-US" sz="11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□轉保固金</a:t>
          </a:r>
          <a:r>
            <a:rPr lang="zh-TW" altLang="en-US" sz="1100" b="0" i="0" u="sng" strike="noStrike" baseline="0">
              <a:solidFill>
                <a:srgbClr val="000000"/>
              </a:solidFill>
              <a:latin typeface="標楷體"/>
              <a:ea typeface="標楷體"/>
            </a:rPr>
            <a:t>       </a:t>
          </a:r>
          <a:r>
            <a:rPr lang="zh-TW" altLang="en-US" sz="11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元</a:t>
          </a:r>
          <a:r>
            <a:rPr lang="zh-TW" altLang="en-US" sz="1100" b="0" i="0" u="sng" baseline="0"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      </a:t>
          </a:r>
          <a:r>
            <a:rPr lang="zh-TW" altLang="zh-TW" sz="1100" b="0" i="0" u="sng" baseline="0"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  </a:t>
          </a:r>
          <a:r>
            <a:rPr lang="zh-TW" altLang="en-US" sz="1100" b="0" i="0" u="sng" baseline="0"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 </a:t>
          </a:r>
          <a:r>
            <a:rPr lang="zh-TW" altLang="zh-TW" sz="1100" b="0" i="0" u="sng" baseline="0"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  </a:t>
          </a:r>
          <a:endParaRPr lang="zh-TW" altLang="en-US" sz="1100" b="0" i="0" u="none" strike="noStrike" baseline="0">
            <a:solidFill>
              <a:srgbClr val="000000"/>
            </a:solidFill>
            <a:latin typeface="標楷體" panose="03000509000000000000" pitchFamily="65" charset="-120"/>
            <a:ea typeface="標楷體" panose="03000509000000000000" pitchFamily="65" charset="-120"/>
            <a:cs typeface="Times New Roman"/>
          </a:endParaRPr>
        </a:p>
        <a:p>
          <a:pPr marL="0" algn="l" rtl="0">
            <a:lnSpc>
              <a:spcPts val="1500"/>
            </a:lnSpc>
            <a:defRPr sz="1000"/>
          </a:pPr>
          <a:r>
            <a:rPr lang="zh-TW" altLang="en-US" sz="11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□其他</a:t>
          </a:r>
          <a:r>
            <a:rPr lang="zh-TW" altLang="en-US" sz="9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(請列舉並標示金額)</a:t>
          </a:r>
          <a:endParaRPr lang="zh-TW" altLang="en-US" sz="900" b="0" i="0" u="none" strike="noStrike" baseline="0">
            <a:solidFill>
              <a:srgbClr val="000000"/>
            </a:solidFill>
            <a:latin typeface="Times New Roman"/>
            <a:ea typeface="標楷體"/>
            <a:cs typeface="Times New Roman"/>
          </a:endParaRPr>
        </a:p>
        <a:p>
          <a:pPr algn="l" rtl="0">
            <a:lnSpc>
              <a:spcPts val="1100"/>
            </a:lnSpc>
            <a:defRPr sz="1000"/>
          </a:pPr>
          <a:r>
            <a:rPr lang="zh-TW" altLang="en-US" sz="10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  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O64"/>
  <sheetViews>
    <sheetView tabSelected="1" zoomScale="80" zoomScaleNormal="80" workbookViewId="0">
      <selection activeCell="N18" sqref="N18:P18"/>
    </sheetView>
  </sheetViews>
  <sheetFormatPr defaultColWidth="9" defaultRowHeight="19.8"/>
  <cols>
    <col min="1" max="1" width="4.21875" style="1" customWidth="1"/>
    <col min="2" max="2" width="3" style="1" customWidth="1"/>
    <col min="3" max="3" width="3.5546875" style="1" customWidth="1"/>
    <col min="4" max="4" width="3.88671875" style="1" customWidth="1"/>
    <col min="5" max="8" width="3.21875" style="1" customWidth="1"/>
    <col min="9" max="9" width="3.44140625" style="1" customWidth="1"/>
    <col min="10" max="10" width="2.44140625" style="1" customWidth="1"/>
    <col min="11" max="11" width="3.88671875" style="1" customWidth="1"/>
    <col min="12" max="12" width="4" style="1" customWidth="1"/>
    <col min="13" max="13" width="3.5546875" style="1" customWidth="1"/>
    <col min="14" max="14" width="4" style="1" customWidth="1"/>
    <col min="15" max="15" width="3.88671875" style="4" customWidth="1"/>
    <col min="16" max="16" width="3.6640625" style="1" customWidth="1"/>
    <col min="17" max="19" width="3.77734375" style="1" customWidth="1"/>
    <col min="20" max="20" width="3.44140625" style="1" customWidth="1"/>
    <col min="21" max="21" width="4.5546875" style="1" customWidth="1"/>
    <col min="22" max="22" width="5.6640625" style="1" customWidth="1"/>
    <col min="23" max="23" width="5.88671875" style="1" customWidth="1"/>
    <col min="24" max="24" width="3.44140625" style="1" customWidth="1"/>
    <col min="25" max="25" width="3.109375" style="1" customWidth="1"/>
    <col min="26" max="26" width="3.88671875" style="1" customWidth="1"/>
    <col min="27" max="27" width="4" style="1" customWidth="1"/>
    <col min="28" max="28" width="7.6640625" style="1" customWidth="1"/>
    <col min="29" max="29" width="6.44140625" style="1" customWidth="1"/>
    <col min="30" max="30" width="18.88671875" style="5" customWidth="1"/>
    <col min="31" max="16384" width="9" style="1"/>
  </cols>
  <sheetData>
    <row r="1" spans="1:41" ht="33.75" customHeight="1">
      <c r="A1" s="120" t="s">
        <v>206</v>
      </c>
      <c r="B1" s="120"/>
      <c r="C1" s="120"/>
      <c r="D1" s="120"/>
      <c r="E1" s="120"/>
      <c r="F1" s="120"/>
      <c r="G1" s="120"/>
      <c r="H1" s="120"/>
      <c r="I1" s="120"/>
      <c r="J1" s="120"/>
      <c r="K1" s="120"/>
      <c r="L1" s="120"/>
      <c r="M1" s="120"/>
      <c r="N1" s="120"/>
      <c r="O1" s="120"/>
      <c r="P1" s="120"/>
      <c r="Q1" s="120"/>
      <c r="R1" s="120"/>
      <c r="S1" s="120"/>
      <c r="T1" s="120"/>
      <c r="U1" s="120"/>
      <c r="V1" s="120"/>
      <c r="W1" s="120"/>
      <c r="X1" s="120"/>
      <c r="Y1" s="120"/>
      <c r="Z1" s="120"/>
      <c r="AA1" s="7"/>
      <c r="AD1" s="52" t="s">
        <v>613</v>
      </c>
      <c r="AE1" s="52"/>
      <c r="AF1" s="52"/>
      <c r="AG1" s="52"/>
      <c r="AH1" s="52"/>
      <c r="AI1" s="52"/>
      <c r="AJ1" s="52"/>
    </row>
    <row r="2" spans="1:41" ht="27" customHeight="1">
      <c r="A2" s="121" t="s">
        <v>0</v>
      </c>
      <c r="B2" s="121"/>
      <c r="C2" s="121"/>
      <c r="D2" s="121"/>
      <c r="E2" s="121"/>
      <c r="F2" s="121"/>
      <c r="G2" s="121"/>
      <c r="H2" s="121"/>
      <c r="I2" s="121"/>
      <c r="J2" s="121"/>
      <c r="K2" s="121"/>
      <c r="L2" s="121"/>
      <c r="M2" s="121"/>
      <c r="N2" s="121"/>
      <c r="O2" s="121"/>
      <c r="P2" s="121"/>
      <c r="Q2" s="121"/>
      <c r="R2" s="121"/>
      <c r="S2" s="121"/>
      <c r="T2" s="121"/>
      <c r="U2" s="121"/>
      <c r="V2" s="121"/>
      <c r="W2" s="121"/>
      <c r="X2" s="121"/>
      <c r="Y2" s="121"/>
      <c r="Z2" s="121"/>
      <c r="AA2" s="8"/>
    </row>
    <row r="3" spans="1:41" ht="21.75" customHeight="1" thickBot="1">
      <c r="A3" s="48" t="s">
        <v>619</v>
      </c>
      <c r="B3" s="48"/>
      <c r="C3" s="48"/>
      <c r="D3" s="48"/>
      <c r="E3" s="48"/>
      <c r="F3" s="48"/>
      <c r="G3" s="26"/>
      <c r="H3" s="91" t="s">
        <v>83</v>
      </c>
      <c r="I3" s="91"/>
      <c r="J3" s="91"/>
      <c r="K3" s="91"/>
      <c r="L3" s="92"/>
      <c r="M3" s="92"/>
      <c r="N3" s="27" t="s">
        <v>76</v>
      </c>
      <c r="O3" s="28"/>
      <c r="P3" s="26" t="s">
        <v>89</v>
      </c>
      <c r="Q3" s="29"/>
      <c r="R3" s="9" t="s">
        <v>90</v>
      </c>
      <c r="S3" s="9"/>
      <c r="T3" s="9"/>
      <c r="U3" s="90" t="s">
        <v>84</v>
      </c>
      <c r="V3" s="90"/>
      <c r="W3" s="90"/>
      <c r="X3" s="9"/>
      <c r="Y3" s="9"/>
      <c r="Z3" s="9"/>
      <c r="AA3" s="9"/>
    </row>
    <row r="4" spans="1:41" ht="31.5" customHeight="1">
      <c r="A4" s="150" t="s">
        <v>85</v>
      </c>
      <c r="B4" s="96"/>
      <c r="C4" s="96" t="s">
        <v>1</v>
      </c>
      <c r="D4" s="96"/>
      <c r="E4" s="122"/>
      <c r="F4" s="122"/>
      <c r="G4" s="122"/>
      <c r="H4" s="122"/>
      <c r="I4" s="122"/>
      <c r="J4" s="122"/>
      <c r="K4" s="122"/>
      <c r="L4" s="122"/>
      <c r="M4" s="122"/>
      <c r="N4" s="96" t="s">
        <v>73</v>
      </c>
      <c r="O4" s="96"/>
      <c r="P4" s="96"/>
      <c r="Q4" s="96"/>
      <c r="R4" s="96"/>
      <c r="S4" s="96"/>
      <c r="T4" s="124" t="s">
        <v>74</v>
      </c>
      <c r="U4" s="124"/>
      <c r="V4" s="124"/>
      <c r="W4" s="111"/>
      <c r="X4" s="112"/>
      <c r="Y4" s="112"/>
      <c r="Z4" s="113"/>
    </row>
    <row r="5" spans="1:41" ht="25.8" customHeight="1">
      <c r="A5" s="151"/>
      <c r="B5" s="55"/>
      <c r="C5" s="55"/>
      <c r="D5" s="55"/>
      <c r="E5" s="123"/>
      <c r="F5" s="123"/>
      <c r="G5" s="123"/>
      <c r="H5" s="123"/>
      <c r="I5" s="123"/>
      <c r="J5" s="123"/>
      <c r="K5" s="123"/>
      <c r="L5" s="123"/>
      <c r="M5" s="123"/>
      <c r="N5" s="55"/>
      <c r="O5" s="55"/>
      <c r="P5" s="55"/>
      <c r="Q5" s="55"/>
      <c r="R5" s="55"/>
      <c r="S5" s="55"/>
      <c r="T5" s="125" t="s">
        <v>75</v>
      </c>
      <c r="U5" s="126"/>
      <c r="V5" s="127"/>
      <c r="W5" s="114"/>
      <c r="X5" s="115"/>
      <c r="Y5" s="115"/>
      <c r="Z5" s="116"/>
      <c r="AB5" s="52" t="s">
        <v>614</v>
      </c>
      <c r="AC5" s="52"/>
      <c r="AD5" s="52"/>
      <c r="AE5" s="52"/>
      <c r="AF5" s="52"/>
      <c r="AG5" s="52"/>
    </row>
    <row r="6" spans="1:41" ht="31.5" customHeight="1" thickBot="1">
      <c r="A6" s="30">
        <f>L3</f>
        <v>0</v>
      </c>
      <c r="B6" s="152" t="s">
        <v>77</v>
      </c>
      <c r="C6" s="153"/>
      <c r="D6" s="201" t="s">
        <v>2</v>
      </c>
      <c r="E6" s="201"/>
      <c r="F6" s="201"/>
      <c r="G6" s="201"/>
      <c r="H6" s="201"/>
      <c r="I6" s="202"/>
      <c r="J6" s="206" t="s">
        <v>79</v>
      </c>
      <c r="K6" s="201"/>
      <c r="L6" s="201"/>
      <c r="M6" s="201"/>
      <c r="N6" s="207">
        <f>Q26</f>
        <v>0</v>
      </c>
      <c r="O6" s="208"/>
      <c r="P6" s="208"/>
      <c r="Q6" s="208"/>
      <c r="R6" s="208"/>
      <c r="S6" s="208"/>
      <c r="T6" s="209" t="s">
        <v>78</v>
      </c>
      <c r="U6" s="210"/>
      <c r="V6" s="211"/>
      <c r="W6" s="117">
        <f>W4-W5</f>
        <v>0</v>
      </c>
      <c r="X6" s="118"/>
      <c r="Y6" s="118"/>
      <c r="Z6" s="119"/>
      <c r="AB6" s="44" t="s">
        <v>617</v>
      </c>
      <c r="AC6" s="43"/>
      <c r="AD6" s="26"/>
      <c r="AE6" s="26"/>
      <c r="AF6" s="26"/>
      <c r="AG6" s="26"/>
    </row>
    <row r="7" spans="1:41" ht="48.75" customHeight="1" thickBot="1">
      <c r="A7" s="154" t="s">
        <v>3</v>
      </c>
      <c r="B7" s="155"/>
      <c r="C7" s="144"/>
      <c r="D7" s="144"/>
      <c r="E7" s="144"/>
      <c r="F7" s="144"/>
      <c r="G7" s="144"/>
      <c r="H7" s="144"/>
      <c r="I7" s="144"/>
      <c r="J7" s="144"/>
      <c r="K7" s="144"/>
      <c r="L7" s="144"/>
      <c r="M7" s="144"/>
      <c r="N7" s="144"/>
      <c r="O7" s="144"/>
      <c r="P7" s="144"/>
      <c r="Q7" s="144"/>
      <c r="R7" s="144"/>
      <c r="S7" s="144"/>
      <c r="T7" s="144"/>
      <c r="U7" s="144"/>
      <c r="V7" s="144"/>
      <c r="W7" s="144"/>
      <c r="X7" s="144"/>
      <c r="Y7" s="144"/>
      <c r="Z7" s="145"/>
    </row>
    <row r="8" spans="1:41" s="4" customFormat="1" ht="24.6" customHeight="1">
      <c r="A8" s="60" t="s">
        <v>4</v>
      </c>
      <c r="B8" s="61"/>
      <c r="C8" s="66" t="s">
        <v>616</v>
      </c>
      <c r="D8" s="66"/>
      <c r="E8" s="66"/>
      <c r="F8" s="66"/>
      <c r="G8" s="66"/>
      <c r="H8" s="66"/>
      <c r="I8" s="66"/>
      <c r="J8" s="66"/>
      <c r="K8" s="66"/>
      <c r="L8" s="66"/>
      <c r="M8" s="66"/>
      <c r="N8" s="58" t="s">
        <v>82</v>
      </c>
      <c r="O8" s="58"/>
      <c r="P8" s="58"/>
      <c r="Q8" s="70" t="s">
        <v>208</v>
      </c>
      <c r="R8" s="71"/>
      <c r="S8" s="71"/>
      <c r="T8" s="71"/>
      <c r="U8" s="71"/>
      <c r="V8" s="71"/>
      <c r="W8" s="71"/>
      <c r="X8" s="71"/>
      <c r="Y8" s="71"/>
      <c r="Z8" s="72"/>
      <c r="AD8" s="5"/>
    </row>
    <row r="9" spans="1:41" s="4" customFormat="1">
      <c r="A9" s="62"/>
      <c r="B9" s="63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59"/>
      <c r="O9" s="59"/>
      <c r="P9" s="59"/>
      <c r="Q9" s="73" t="s">
        <v>207</v>
      </c>
      <c r="R9" s="74"/>
      <c r="S9" s="74"/>
      <c r="T9" s="74"/>
      <c r="U9" s="74"/>
      <c r="V9" s="74"/>
      <c r="W9" s="74"/>
      <c r="X9" s="74"/>
      <c r="Y9" s="74"/>
      <c r="Z9" s="75"/>
      <c r="AD9" s="5"/>
    </row>
    <row r="10" spans="1:41" ht="26.4" customHeight="1">
      <c r="A10" s="62"/>
      <c r="B10" s="63"/>
      <c r="C10" s="68"/>
      <c r="D10" s="68"/>
      <c r="E10" s="68"/>
      <c r="F10" s="68"/>
      <c r="G10" s="68"/>
      <c r="H10" s="68"/>
      <c r="I10" s="68"/>
      <c r="J10" s="68"/>
      <c r="K10" s="68"/>
      <c r="L10" s="68"/>
      <c r="M10" s="68"/>
      <c r="N10" s="59"/>
      <c r="O10" s="59"/>
      <c r="P10" s="59"/>
      <c r="Q10" s="76" t="s">
        <v>209</v>
      </c>
      <c r="R10" s="77"/>
      <c r="S10" s="77"/>
      <c r="T10" s="77"/>
      <c r="U10" s="77"/>
      <c r="V10" s="77"/>
      <c r="W10" s="77"/>
      <c r="X10" s="77"/>
      <c r="Y10" s="77"/>
      <c r="Z10" s="78"/>
    </row>
    <row r="11" spans="1:41" s="4" customFormat="1" ht="10.199999999999999" customHeight="1" thickBot="1">
      <c r="A11" s="64"/>
      <c r="B11" s="65"/>
      <c r="C11" s="69"/>
      <c r="D11" s="69"/>
      <c r="E11" s="69"/>
      <c r="F11" s="69"/>
      <c r="G11" s="69"/>
      <c r="H11" s="69"/>
      <c r="I11" s="69"/>
      <c r="J11" s="69"/>
      <c r="K11" s="69"/>
      <c r="L11" s="69"/>
      <c r="M11" s="69"/>
      <c r="N11" s="49"/>
      <c r="O11" s="49"/>
      <c r="P11" s="49"/>
      <c r="Q11" s="79"/>
      <c r="R11" s="80"/>
      <c r="S11" s="80"/>
      <c r="T11" s="80"/>
      <c r="U11" s="80"/>
      <c r="V11" s="80"/>
      <c r="W11" s="80"/>
      <c r="X11" s="80"/>
      <c r="Y11" s="80"/>
      <c r="Z11" s="81"/>
      <c r="AD11" s="5"/>
    </row>
    <row r="12" spans="1:41" ht="24.75" customHeight="1">
      <c r="A12" s="157" t="s">
        <v>5</v>
      </c>
      <c r="B12" s="158"/>
      <c r="C12" s="146" t="s">
        <v>6</v>
      </c>
      <c r="D12" s="146"/>
      <c r="E12" s="146"/>
      <c r="F12" s="146"/>
      <c r="G12" s="146"/>
      <c r="H12" s="146"/>
      <c r="I12" s="146"/>
      <c r="J12" s="146"/>
      <c r="K12" s="147"/>
      <c r="L12" s="146" t="s">
        <v>80</v>
      </c>
      <c r="M12" s="146"/>
      <c r="N12" s="96" t="s">
        <v>81</v>
      </c>
      <c r="O12" s="96"/>
      <c r="P12" s="96"/>
      <c r="Q12" s="96" t="s">
        <v>72</v>
      </c>
      <c r="R12" s="96"/>
      <c r="S12" s="148"/>
      <c r="T12" s="107" t="s">
        <v>7</v>
      </c>
      <c r="U12" s="107"/>
      <c r="V12" s="107"/>
      <c r="W12" s="107"/>
      <c r="X12" s="107"/>
      <c r="Y12" s="107"/>
      <c r="Z12" s="108"/>
      <c r="AD12" s="38" t="s">
        <v>615</v>
      </c>
    </row>
    <row r="13" spans="1:41" ht="25.2" customHeight="1">
      <c r="A13" s="159"/>
      <c r="B13" s="160"/>
      <c r="C13" s="128"/>
      <c r="D13" s="129"/>
      <c r="E13" s="129"/>
      <c r="F13" s="129"/>
      <c r="G13" s="129"/>
      <c r="H13" s="129"/>
      <c r="I13" s="129"/>
      <c r="J13" s="129"/>
      <c r="K13" s="129"/>
      <c r="L13" s="141"/>
      <c r="M13" s="142"/>
      <c r="N13" s="139"/>
      <c r="O13" s="140"/>
      <c r="P13" s="140"/>
      <c r="Q13" s="100">
        <f>L13*N13</f>
        <v>0</v>
      </c>
      <c r="R13" s="100"/>
      <c r="S13" s="101"/>
      <c r="T13" s="109"/>
      <c r="U13" s="109"/>
      <c r="V13" s="109"/>
      <c r="W13" s="109"/>
      <c r="X13" s="109"/>
      <c r="Y13" s="109"/>
      <c r="Z13" s="110"/>
      <c r="AD13" s="35" t="s">
        <v>229</v>
      </c>
      <c r="AG13" s="45"/>
      <c r="AH13" s="45"/>
      <c r="AI13" s="45"/>
      <c r="AJ13" s="45"/>
      <c r="AK13" s="45"/>
      <c r="AL13" s="45"/>
      <c r="AM13" s="45"/>
      <c r="AN13" s="45"/>
      <c r="AO13" s="45"/>
    </row>
    <row r="14" spans="1:41" ht="24.6" customHeight="1">
      <c r="A14" s="159"/>
      <c r="B14" s="160"/>
      <c r="C14" s="105"/>
      <c r="D14" s="106"/>
      <c r="E14" s="106"/>
      <c r="F14" s="106"/>
      <c r="G14" s="106"/>
      <c r="H14" s="106"/>
      <c r="I14" s="106"/>
      <c r="J14" s="106"/>
      <c r="K14" s="106"/>
      <c r="L14" s="141"/>
      <c r="M14" s="142"/>
      <c r="N14" s="93"/>
      <c r="O14" s="94"/>
      <c r="P14" s="94"/>
      <c r="Q14" s="87">
        <f t="shared" ref="Q14:Q25" si="0">L14*N14</f>
        <v>0</v>
      </c>
      <c r="R14" s="88"/>
      <c r="S14" s="89"/>
      <c r="T14" s="131" t="s">
        <v>86</v>
      </c>
      <c r="U14" s="131"/>
      <c r="V14" s="131"/>
      <c r="W14" s="131"/>
      <c r="X14" s="131"/>
      <c r="Y14" s="131"/>
      <c r="Z14" s="132"/>
      <c r="AD14" s="36" t="s">
        <v>204</v>
      </c>
      <c r="AG14" s="45"/>
      <c r="AH14" s="45"/>
      <c r="AI14" s="45"/>
      <c r="AJ14" s="45"/>
      <c r="AK14" s="45"/>
      <c r="AL14" s="45"/>
      <c r="AM14" s="45"/>
      <c r="AN14" s="45"/>
      <c r="AO14" s="45"/>
    </row>
    <row r="15" spans="1:41" ht="21" customHeight="1">
      <c r="A15" s="159"/>
      <c r="B15" s="160"/>
      <c r="C15" s="105"/>
      <c r="D15" s="106"/>
      <c r="E15" s="106"/>
      <c r="F15" s="106"/>
      <c r="G15" s="106"/>
      <c r="H15" s="106"/>
      <c r="I15" s="106"/>
      <c r="J15" s="106"/>
      <c r="K15" s="106"/>
      <c r="L15" s="135"/>
      <c r="M15" s="136"/>
      <c r="N15" s="93"/>
      <c r="O15" s="94"/>
      <c r="P15" s="94"/>
      <c r="Q15" s="87">
        <f t="shared" si="0"/>
        <v>0</v>
      </c>
      <c r="R15" s="88"/>
      <c r="S15" s="89"/>
      <c r="T15" s="143">
        <f>Q26</f>
        <v>0</v>
      </c>
      <c r="U15" s="143"/>
      <c r="V15" s="143"/>
      <c r="W15" s="11" t="s">
        <v>23</v>
      </c>
      <c r="X15" s="133" t="s">
        <v>87</v>
      </c>
      <c r="Y15" s="133"/>
      <c r="Z15" s="134"/>
      <c r="AD15" s="37" t="s">
        <v>609</v>
      </c>
      <c r="AG15" s="45"/>
      <c r="AH15" s="45"/>
      <c r="AI15" s="45"/>
      <c r="AJ15" s="45"/>
      <c r="AK15" s="45"/>
      <c r="AL15" s="45"/>
      <c r="AM15" s="45"/>
      <c r="AN15" s="45"/>
      <c r="AO15" s="45"/>
    </row>
    <row r="16" spans="1:41" ht="24.75" customHeight="1">
      <c r="A16" s="159"/>
      <c r="B16" s="160"/>
      <c r="C16" s="105"/>
      <c r="D16" s="106"/>
      <c r="E16" s="106"/>
      <c r="F16" s="106"/>
      <c r="G16" s="106"/>
      <c r="H16" s="106"/>
      <c r="I16" s="106"/>
      <c r="J16" s="106"/>
      <c r="K16" s="106"/>
      <c r="L16" s="135"/>
      <c r="M16" s="136"/>
      <c r="N16" s="93"/>
      <c r="O16" s="94"/>
      <c r="P16" s="94"/>
      <c r="Q16" s="87">
        <f t="shared" si="0"/>
        <v>0</v>
      </c>
      <c r="R16" s="88"/>
      <c r="S16" s="89"/>
      <c r="T16" s="212"/>
      <c r="U16" s="212"/>
      <c r="V16" s="212"/>
      <c r="W16" s="212"/>
      <c r="X16" s="173" t="s">
        <v>88</v>
      </c>
      <c r="Y16" s="173"/>
      <c r="Z16" s="174"/>
      <c r="AD16" s="35" t="s">
        <v>232</v>
      </c>
      <c r="AG16" s="45"/>
      <c r="AH16" s="45"/>
      <c r="AI16" s="45"/>
      <c r="AJ16" s="45"/>
      <c r="AK16" s="45"/>
      <c r="AL16" s="45"/>
      <c r="AM16" s="45"/>
      <c r="AN16" s="45"/>
      <c r="AO16" s="45"/>
    </row>
    <row r="17" spans="1:41" ht="26.25" customHeight="1">
      <c r="A17" s="159"/>
      <c r="B17" s="160"/>
      <c r="C17" s="105"/>
      <c r="D17" s="106"/>
      <c r="E17" s="106"/>
      <c r="F17" s="106"/>
      <c r="G17" s="106"/>
      <c r="H17" s="106"/>
      <c r="I17" s="106"/>
      <c r="J17" s="106"/>
      <c r="K17" s="106"/>
      <c r="L17" s="135"/>
      <c r="M17" s="136"/>
      <c r="N17" s="93"/>
      <c r="O17" s="94"/>
      <c r="P17" s="94"/>
      <c r="Q17" s="87">
        <f t="shared" si="0"/>
        <v>0</v>
      </c>
      <c r="R17" s="88"/>
      <c r="S17" s="89"/>
      <c r="T17" s="212"/>
      <c r="U17" s="212"/>
      <c r="V17" s="212"/>
      <c r="W17" s="212"/>
      <c r="X17" s="173"/>
      <c r="Y17" s="173"/>
      <c r="Z17" s="174"/>
      <c r="AD17" s="36" t="s">
        <v>196</v>
      </c>
      <c r="AG17" s="45"/>
      <c r="AH17" s="45"/>
      <c r="AI17" s="45"/>
      <c r="AJ17" s="45"/>
      <c r="AK17" s="45"/>
      <c r="AL17" s="45"/>
      <c r="AM17" s="45"/>
      <c r="AN17" s="45"/>
      <c r="AO17" s="45"/>
    </row>
    <row r="18" spans="1:41" ht="24" customHeight="1">
      <c r="A18" s="159"/>
      <c r="B18" s="160"/>
      <c r="C18" s="105"/>
      <c r="D18" s="106"/>
      <c r="E18" s="106"/>
      <c r="F18" s="106"/>
      <c r="G18" s="106"/>
      <c r="H18" s="106"/>
      <c r="I18" s="106"/>
      <c r="J18" s="106"/>
      <c r="K18" s="106"/>
      <c r="L18" s="135"/>
      <c r="M18" s="136"/>
      <c r="N18" s="93"/>
      <c r="O18" s="94"/>
      <c r="P18" s="94"/>
      <c r="Q18" s="87">
        <f t="shared" si="0"/>
        <v>0</v>
      </c>
      <c r="R18" s="88"/>
      <c r="S18" s="89"/>
      <c r="T18" s="82" t="s">
        <v>231</v>
      </c>
      <c r="U18" s="82"/>
      <c r="V18" s="82"/>
      <c r="W18" s="82"/>
      <c r="X18" s="82"/>
      <c r="Y18" s="82"/>
      <c r="Z18" s="83"/>
      <c r="AD18" s="36" t="s">
        <v>608</v>
      </c>
      <c r="AG18" s="45"/>
      <c r="AH18" s="45"/>
      <c r="AI18" s="45"/>
      <c r="AJ18" s="45"/>
      <c r="AK18" s="45"/>
      <c r="AL18" s="45"/>
      <c r="AM18" s="45"/>
      <c r="AN18" s="45"/>
      <c r="AO18" s="45"/>
    </row>
    <row r="19" spans="1:41" ht="24.75" customHeight="1">
      <c r="A19" s="159"/>
      <c r="B19" s="160"/>
      <c r="C19" s="105"/>
      <c r="D19" s="106"/>
      <c r="E19" s="106"/>
      <c r="F19" s="106"/>
      <c r="G19" s="106"/>
      <c r="H19" s="106"/>
      <c r="I19" s="106"/>
      <c r="J19" s="106"/>
      <c r="K19" s="106"/>
      <c r="L19" s="135"/>
      <c r="M19" s="136"/>
      <c r="N19" s="93"/>
      <c r="O19" s="94"/>
      <c r="P19" s="94"/>
      <c r="Q19" s="87">
        <f t="shared" si="0"/>
        <v>0</v>
      </c>
      <c r="R19" s="88"/>
      <c r="S19" s="89"/>
      <c r="T19" s="31"/>
      <c r="U19" s="3"/>
      <c r="V19" s="3"/>
      <c r="W19" s="3"/>
      <c r="X19" s="3"/>
      <c r="Y19" s="3"/>
      <c r="Z19" s="2"/>
      <c r="AD19" s="36" t="s">
        <v>607</v>
      </c>
      <c r="AE19" s="46" t="s">
        <v>611</v>
      </c>
      <c r="AG19" s="45"/>
      <c r="AH19" s="45"/>
      <c r="AI19" s="45"/>
      <c r="AJ19" s="45"/>
      <c r="AK19" s="45"/>
      <c r="AL19" s="45"/>
      <c r="AM19" s="45"/>
      <c r="AN19" s="45"/>
      <c r="AO19" s="45"/>
    </row>
    <row r="20" spans="1:41" ht="24.75" customHeight="1">
      <c r="A20" s="159"/>
      <c r="B20" s="160"/>
      <c r="C20" s="105"/>
      <c r="D20" s="106"/>
      <c r="E20" s="106"/>
      <c r="F20" s="106"/>
      <c r="G20" s="106"/>
      <c r="H20" s="106"/>
      <c r="I20" s="106"/>
      <c r="J20" s="106"/>
      <c r="K20" s="106"/>
      <c r="L20" s="135"/>
      <c r="M20" s="136"/>
      <c r="N20" s="93"/>
      <c r="O20" s="94"/>
      <c r="P20" s="94"/>
      <c r="Q20" s="87">
        <f t="shared" si="0"/>
        <v>0</v>
      </c>
      <c r="R20" s="88"/>
      <c r="S20" s="89"/>
      <c r="T20" s="84" t="s">
        <v>197</v>
      </c>
      <c r="U20" s="84"/>
      <c r="V20" s="84"/>
      <c r="W20" s="84"/>
      <c r="X20" s="84"/>
      <c r="Y20" s="84"/>
      <c r="Z20" s="85"/>
      <c r="AD20" s="36" t="s">
        <v>228</v>
      </c>
      <c r="AG20" s="45"/>
      <c r="AH20" s="45"/>
      <c r="AI20" s="45"/>
      <c r="AJ20" s="45"/>
      <c r="AK20" s="45"/>
      <c r="AL20" s="45"/>
      <c r="AM20" s="45"/>
      <c r="AN20" s="45"/>
      <c r="AO20" s="45"/>
    </row>
    <row r="21" spans="1:41" ht="24.75" customHeight="1">
      <c r="A21" s="159"/>
      <c r="B21" s="160"/>
      <c r="C21" s="105"/>
      <c r="D21" s="106"/>
      <c r="E21" s="106"/>
      <c r="F21" s="106"/>
      <c r="G21" s="106"/>
      <c r="H21" s="106"/>
      <c r="I21" s="106"/>
      <c r="J21" s="106"/>
      <c r="K21" s="106"/>
      <c r="L21" s="135"/>
      <c r="M21" s="136"/>
      <c r="N21" s="93"/>
      <c r="O21" s="94"/>
      <c r="P21" s="94"/>
      <c r="Q21" s="87">
        <f t="shared" si="0"/>
        <v>0</v>
      </c>
      <c r="R21" s="88"/>
      <c r="S21" s="89"/>
      <c r="T21" s="31"/>
      <c r="U21" s="3"/>
      <c r="V21" s="3"/>
      <c r="W21" s="3"/>
      <c r="X21" s="3"/>
      <c r="Y21" s="3"/>
      <c r="Z21" s="2"/>
      <c r="AD21" s="35" t="s">
        <v>606</v>
      </c>
      <c r="AG21" s="45"/>
      <c r="AH21" s="45"/>
      <c r="AI21" s="45"/>
      <c r="AJ21" s="45"/>
      <c r="AK21" s="45"/>
      <c r="AL21" s="45"/>
      <c r="AM21" s="45"/>
      <c r="AN21" s="45"/>
      <c r="AO21" s="45"/>
    </row>
    <row r="22" spans="1:41" ht="24.75" customHeight="1" thickBot="1">
      <c r="A22" s="159"/>
      <c r="B22" s="160"/>
      <c r="C22" s="105"/>
      <c r="D22" s="106"/>
      <c r="E22" s="106"/>
      <c r="F22" s="106"/>
      <c r="G22" s="106"/>
      <c r="H22" s="106"/>
      <c r="I22" s="106"/>
      <c r="J22" s="106"/>
      <c r="K22" s="106"/>
      <c r="L22" s="135"/>
      <c r="M22" s="136"/>
      <c r="N22" s="93"/>
      <c r="O22" s="94"/>
      <c r="P22" s="94"/>
      <c r="Q22" s="87">
        <f t="shared" si="0"/>
        <v>0</v>
      </c>
      <c r="R22" s="88"/>
      <c r="S22" s="89"/>
      <c r="T22" s="49"/>
      <c r="U22" s="49"/>
      <c r="V22" s="49"/>
      <c r="W22" s="49"/>
      <c r="X22" s="49"/>
      <c r="Y22" s="49"/>
      <c r="Z22" s="50"/>
      <c r="AD22" s="36" t="s">
        <v>230</v>
      </c>
      <c r="AG22" s="45"/>
      <c r="AH22" s="45"/>
      <c r="AI22" s="45"/>
      <c r="AJ22" s="45"/>
      <c r="AK22" s="45"/>
      <c r="AL22" s="45"/>
      <c r="AM22" s="45"/>
      <c r="AN22" s="45"/>
      <c r="AO22" s="45"/>
    </row>
    <row r="23" spans="1:41" ht="24.75" customHeight="1">
      <c r="A23" s="159"/>
      <c r="B23" s="160"/>
      <c r="C23" s="105"/>
      <c r="D23" s="106"/>
      <c r="E23" s="106"/>
      <c r="F23" s="106"/>
      <c r="G23" s="106"/>
      <c r="H23" s="106"/>
      <c r="I23" s="106"/>
      <c r="J23" s="106"/>
      <c r="K23" s="106"/>
      <c r="L23" s="135"/>
      <c r="M23" s="136"/>
      <c r="N23" s="93"/>
      <c r="O23" s="94"/>
      <c r="P23" s="94"/>
      <c r="Q23" s="87">
        <f t="shared" si="0"/>
        <v>0</v>
      </c>
      <c r="R23" s="88"/>
      <c r="S23" s="89"/>
      <c r="T23" s="102" t="s">
        <v>8</v>
      </c>
      <c r="U23" s="103"/>
      <c r="V23" s="103"/>
      <c r="W23" s="103"/>
      <c r="X23" s="103"/>
      <c r="Y23" s="103"/>
      <c r="Z23" s="104"/>
      <c r="AD23" s="36" t="s">
        <v>612</v>
      </c>
      <c r="AG23" s="45"/>
      <c r="AH23" s="45"/>
      <c r="AI23" s="45"/>
      <c r="AJ23" s="45"/>
      <c r="AK23" s="45"/>
      <c r="AL23" s="45"/>
      <c r="AM23" s="45"/>
      <c r="AN23" s="45"/>
      <c r="AO23" s="45"/>
    </row>
    <row r="24" spans="1:41" ht="24.75" customHeight="1">
      <c r="A24" s="159"/>
      <c r="B24" s="160"/>
      <c r="C24" s="105"/>
      <c r="D24" s="106"/>
      <c r="E24" s="106"/>
      <c r="F24" s="106"/>
      <c r="G24" s="106"/>
      <c r="H24" s="106"/>
      <c r="I24" s="106"/>
      <c r="J24" s="106"/>
      <c r="K24" s="106"/>
      <c r="L24" s="137"/>
      <c r="M24" s="138"/>
      <c r="N24" s="93"/>
      <c r="O24" s="94"/>
      <c r="P24" s="94"/>
      <c r="Q24" s="87">
        <f t="shared" si="0"/>
        <v>0</v>
      </c>
      <c r="R24" s="88"/>
      <c r="S24" s="89"/>
      <c r="T24" s="59"/>
      <c r="U24" s="59"/>
      <c r="V24" s="59"/>
      <c r="W24" s="59"/>
      <c r="X24" s="59"/>
      <c r="Y24" s="59"/>
      <c r="Z24" s="130"/>
      <c r="AD24" s="35" t="s">
        <v>195</v>
      </c>
      <c r="AG24" s="51"/>
      <c r="AH24" s="51"/>
      <c r="AI24" s="51"/>
      <c r="AJ24" s="51"/>
      <c r="AK24" s="51"/>
      <c r="AL24" s="51"/>
      <c r="AM24" s="51"/>
      <c r="AN24" s="51"/>
      <c r="AO24" s="51"/>
    </row>
    <row r="25" spans="1:41" ht="24.75" customHeight="1" thickBot="1">
      <c r="A25" s="159"/>
      <c r="B25" s="160"/>
      <c r="C25" s="163"/>
      <c r="D25" s="163"/>
      <c r="E25" s="163"/>
      <c r="F25" s="163"/>
      <c r="G25" s="163"/>
      <c r="H25" s="163"/>
      <c r="I25" s="163"/>
      <c r="J25" s="163"/>
      <c r="K25" s="105"/>
      <c r="L25" s="166"/>
      <c r="M25" s="167"/>
      <c r="N25" s="93"/>
      <c r="O25" s="94"/>
      <c r="P25" s="94"/>
      <c r="Q25" s="87">
        <f t="shared" si="0"/>
        <v>0</v>
      </c>
      <c r="R25" s="88"/>
      <c r="S25" s="89"/>
      <c r="T25" s="49"/>
      <c r="U25" s="49"/>
      <c r="V25" s="49"/>
      <c r="W25" s="49"/>
      <c r="X25" s="49"/>
      <c r="Y25" s="49"/>
      <c r="Z25" s="50"/>
    </row>
    <row r="26" spans="1:41" ht="24.75" customHeight="1" thickBot="1">
      <c r="A26" s="161"/>
      <c r="B26" s="162"/>
      <c r="C26" s="164" t="s">
        <v>618</v>
      </c>
      <c r="D26" s="164"/>
      <c r="E26" s="164"/>
      <c r="F26" s="164"/>
      <c r="G26" s="164"/>
      <c r="H26" s="164"/>
      <c r="I26" s="164"/>
      <c r="J26" s="164"/>
      <c r="K26" s="165"/>
      <c r="L26" s="194"/>
      <c r="M26" s="165"/>
      <c r="N26" s="195"/>
      <c r="O26" s="196"/>
      <c r="P26" s="196"/>
      <c r="Q26" s="97">
        <f>SUM(Q13:S25)</f>
        <v>0</v>
      </c>
      <c r="R26" s="98"/>
      <c r="S26" s="99"/>
      <c r="T26" s="58" t="s">
        <v>9</v>
      </c>
      <c r="U26" s="58"/>
      <c r="V26" s="58"/>
      <c r="W26" s="58"/>
      <c r="X26" s="58"/>
      <c r="Y26" s="58"/>
      <c r="Z26" s="95"/>
    </row>
    <row r="27" spans="1:41" ht="22.2" customHeight="1" thickBot="1">
      <c r="A27" s="218" t="s">
        <v>10</v>
      </c>
      <c r="B27" s="219"/>
      <c r="C27" s="219"/>
      <c r="D27" s="219"/>
      <c r="E27" s="219"/>
      <c r="F27" s="219"/>
      <c r="G27" s="219"/>
      <c r="H27" s="219"/>
      <c r="I27" s="219"/>
      <c r="J27" s="219"/>
      <c r="K27" s="220"/>
      <c r="L27" s="96" t="s">
        <v>198</v>
      </c>
      <c r="M27" s="96"/>
      <c r="N27" s="96"/>
      <c r="O27" s="96"/>
      <c r="P27" s="96"/>
      <c r="Q27" s="96"/>
      <c r="R27" s="96"/>
      <c r="S27" s="96"/>
      <c r="T27" s="49"/>
      <c r="U27" s="49"/>
      <c r="V27" s="49"/>
      <c r="W27" s="49"/>
      <c r="X27" s="49"/>
      <c r="Y27" s="49"/>
      <c r="Z27" s="50"/>
    </row>
    <row r="28" spans="1:41" ht="46.2" customHeight="1">
      <c r="A28" s="203" t="s">
        <v>11</v>
      </c>
      <c r="B28" s="204"/>
      <c r="C28" s="204"/>
      <c r="D28" s="205"/>
      <c r="E28" s="86"/>
      <c r="F28" s="86"/>
      <c r="G28" s="86"/>
      <c r="H28" s="86"/>
      <c r="I28" s="86"/>
      <c r="J28" s="86"/>
      <c r="K28" s="86"/>
      <c r="L28" s="221"/>
      <c r="M28" s="204"/>
      <c r="N28" s="204"/>
      <c r="O28" s="204"/>
      <c r="P28" s="204"/>
      <c r="Q28" s="204"/>
      <c r="R28" s="204"/>
      <c r="S28" s="205"/>
      <c r="T28" s="58"/>
      <c r="U28" s="58"/>
      <c r="V28" s="58"/>
      <c r="W28" s="58"/>
      <c r="X28" s="58"/>
      <c r="Y28" s="58"/>
      <c r="Z28" s="95"/>
    </row>
    <row r="29" spans="1:41" s="4" customFormat="1" ht="25.2" customHeight="1">
      <c r="A29" s="168" t="s">
        <v>12</v>
      </c>
      <c r="B29" s="169"/>
      <c r="C29" s="169"/>
      <c r="D29" s="170"/>
      <c r="E29" s="236"/>
      <c r="F29" s="237"/>
      <c r="G29" s="237"/>
      <c r="H29" s="237"/>
      <c r="I29" s="237"/>
      <c r="J29" s="237"/>
      <c r="K29" s="238"/>
      <c r="L29" s="221" t="s">
        <v>199</v>
      </c>
      <c r="M29" s="204"/>
      <c r="N29" s="204"/>
      <c r="O29" s="204"/>
      <c r="P29" s="204"/>
      <c r="Q29" s="204"/>
      <c r="R29" s="204"/>
      <c r="S29" s="205"/>
      <c r="T29" s="59"/>
      <c r="U29" s="59"/>
      <c r="V29" s="59"/>
      <c r="W29" s="59"/>
      <c r="X29" s="59"/>
      <c r="Y29" s="59"/>
      <c r="Z29" s="130"/>
      <c r="AD29" s="5"/>
    </row>
    <row r="30" spans="1:41" ht="18.600000000000001" customHeight="1">
      <c r="A30" s="171"/>
      <c r="B30" s="172"/>
      <c r="C30" s="172"/>
      <c r="D30" s="102"/>
      <c r="E30" s="239"/>
      <c r="F30" s="240"/>
      <c r="G30" s="240"/>
      <c r="H30" s="240"/>
      <c r="I30" s="240"/>
      <c r="J30" s="240"/>
      <c r="K30" s="241"/>
      <c r="L30" s="222"/>
      <c r="M30" s="169"/>
      <c r="N30" s="169"/>
      <c r="O30" s="169"/>
      <c r="P30" s="169"/>
      <c r="Q30" s="169"/>
      <c r="R30" s="169"/>
      <c r="S30" s="170"/>
      <c r="T30" s="59"/>
      <c r="U30" s="59"/>
      <c r="V30" s="59"/>
      <c r="W30" s="59"/>
      <c r="X30" s="59"/>
      <c r="Y30" s="59"/>
      <c r="Z30" s="130"/>
    </row>
    <row r="31" spans="1:41" ht="47.4" customHeight="1" thickBot="1">
      <c r="A31" s="200" t="s">
        <v>13</v>
      </c>
      <c r="B31" s="201"/>
      <c r="C31" s="201"/>
      <c r="D31" s="202"/>
      <c r="E31" s="156"/>
      <c r="F31" s="156"/>
      <c r="G31" s="156"/>
      <c r="H31" s="156"/>
      <c r="I31" s="156"/>
      <c r="J31" s="156"/>
      <c r="K31" s="156"/>
      <c r="L31" s="223"/>
      <c r="M31" s="49"/>
      <c r="N31" s="49"/>
      <c r="O31" s="49"/>
      <c r="P31" s="49"/>
      <c r="Q31" s="49"/>
      <c r="R31" s="49"/>
      <c r="S31" s="65"/>
      <c r="T31" s="49"/>
      <c r="U31" s="49"/>
      <c r="V31" s="49"/>
      <c r="W31" s="49"/>
      <c r="X31" s="49"/>
      <c r="Y31" s="49"/>
      <c r="Z31" s="50"/>
    </row>
    <row r="32" spans="1:41" ht="25.8" customHeight="1">
      <c r="A32" s="149" t="s">
        <v>205</v>
      </c>
      <c r="B32" s="149"/>
      <c r="C32" s="149"/>
      <c r="D32" s="149"/>
      <c r="E32" s="149"/>
      <c r="F32" s="149"/>
      <c r="G32" s="149"/>
      <c r="H32" s="149"/>
      <c r="I32" s="149"/>
      <c r="J32" s="149"/>
      <c r="K32" s="149"/>
      <c r="L32" s="149"/>
      <c r="M32" s="149"/>
      <c r="N32" s="149"/>
      <c r="O32" s="149"/>
      <c r="P32" s="149"/>
      <c r="Q32" s="149"/>
      <c r="R32" s="149"/>
    </row>
    <row r="33" spans="1:30" s="4" customFormat="1" ht="18.600000000000001" customHeight="1">
      <c r="A33" s="149"/>
      <c r="B33" s="149"/>
      <c r="C33" s="149"/>
      <c r="D33" s="149"/>
      <c r="E33" s="149"/>
      <c r="F33" s="149"/>
      <c r="G33" s="149"/>
      <c r="H33" s="149"/>
      <c r="I33" s="149"/>
      <c r="J33" s="149"/>
      <c r="K33" s="149"/>
      <c r="L33" s="149"/>
      <c r="M33" s="149"/>
      <c r="N33" s="149"/>
      <c r="O33" s="149"/>
      <c r="P33" s="149"/>
      <c r="Q33" s="149"/>
      <c r="R33" s="149"/>
      <c r="AD33" s="5"/>
    </row>
    <row r="34" spans="1:30" s="4" customFormat="1" ht="18.600000000000001" customHeight="1">
      <c r="A34" s="175" t="s">
        <v>92</v>
      </c>
      <c r="B34" s="175"/>
      <c r="C34" s="175"/>
      <c r="D34" s="175"/>
      <c r="E34" s="175"/>
      <c r="F34" s="175"/>
      <c r="G34" s="175"/>
      <c r="H34" s="175"/>
      <c r="I34" s="175"/>
      <c r="J34" s="175"/>
      <c r="K34" s="175"/>
      <c r="L34" s="175"/>
      <c r="M34" s="175"/>
      <c r="N34" s="175"/>
      <c r="O34" s="175"/>
      <c r="P34" s="175"/>
      <c r="Q34" s="175"/>
      <c r="R34" s="175"/>
      <c r="AD34" s="5"/>
    </row>
    <row r="35" spans="1:30" ht="14.4" customHeight="1">
      <c r="A35" s="175"/>
      <c r="B35" s="175"/>
      <c r="C35" s="175"/>
      <c r="D35" s="175"/>
      <c r="E35" s="175"/>
      <c r="F35" s="175"/>
      <c r="G35" s="175"/>
      <c r="H35" s="175"/>
      <c r="I35" s="175"/>
      <c r="J35" s="175"/>
      <c r="K35" s="175"/>
      <c r="L35" s="175"/>
      <c r="M35" s="175"/>
      <c r="N35" s="175"/>
      <c r="O35" s="175"/>
      <c r="P35" s="175"/>
      <c r="Q35" s="175"/>
      <c r="R35" s="175"/>
    </row>
    <row r="36" spans="1:30" ht="14.4" customHeight="1">
      <c r="A36" s="172"/>
      <c r="B36" s="172"/>
      <c r="C36" s="172"/>
      <c r="D36" s="172"/>
      <c r="E36" s="172"/>
      <c r="F36" s="172"/>
      <c r="G36" s="172"/>
      <c r="H36" s="172"/>
      <c r="I36" s="172"/>
      <c r="J36" s="172"/>
      <c r="K36" s="172"/>
      <c r="L36" s="172"/>
      <c r="M36" s="172"/>
      <c r="N36" s="172"/>
      <c r="O36" s="172"/>
      <c r="P36" s="172"/>
      <c r="Q36" s="172"/>
    </row>
    <row r="37" spans="1:30" ht="19.8" customHeight="1">
      <c r="A37" s="242" t="s">
        <v>71</v>
      </c>
      <c r="B37" s="243"/>
      <c r="C37" s="244"/>
      <c r="D37" s="176" t="s">
        <v>14</v>
      </c>
      <c r="E37" s="178"/>
      <c r="F37" s="55"/>
      <c r="G37" s="55"/>
      <c r="H37" s="55"/>
      <c r="I37" s="55"/>
      <c r="J37" s="55"/>
      <c r="K37" s="197" t="s">
        <v>91</v>
      </c>
      <c r="L37" s="198"/>
      <c r="M37" s="198"/>
      <c r="N37" s="198"/>
      <c r="O37" s="198"/>
      <c r="P37" s="198"/>
      <c r="Q37" s="198"/>
      <c r="R37" s="198"/>
      <c r="S37" s="199"/>
    </row>
    <row r="38" spans="1:30" ht="31.2" customHeight="1">
      <c r="A38" s="245"/>
      <c r="B38" s="246"/>
      <c r="C38" s="247"/>
      <c r="D38" s="179"/>
      <c r="E38" s="181"/>
      <c r="F38" s="55"/>
      <c r="G38" s="55"/>
      <c r="H38" s="55"/>
      <c r="I38" s="55"/>
      <c r="J38" s="55"/>
      <c r="K38" s="13" t="s">
        <v>15</v>
      </c>
      <c r="L38" s="13" t="s">
        <v>16</v>
      </c>
      <c r="M38" s="13" t="s">
        <v>17</v>
      </c>
      <c r="N38" s="13" t="s">
        <v>18</v>
      </c>
      <c r="O38" s="13" t="s">
        <v>19</v>
      </c>
      <c r="P38" s="13" t="s">
        <v>20</v>
      </c>
      <c r="Q38" s="13" t="s">
        <v>21</v>
      </c>
      <c r="R38" s="13" t="s">
        <v>22</v>
      </c>
      <c r="S38" s="13" t="s">
        <v>23</v>
      </c>
      <c r="T38" s="192" t="str">
        <f>C8</f>
        <v>▓付債權人</v>
      </c>
      <c r="U38" s="193"/>
      <c r="V38" s="193"/>
      <c r="W38" s="193"/>
      <c r="X38" s="193"/>
      <c r="Y38" s="193"/>
      <c r="Z38" s="193"/>
    </row>
    <row r="39" spans="1:30" s="4" customFormat="1" ht="19.8" customHeight="1">
      <c r="A39" s="176" t="s">
        <v>24</v>
      </c>
      <c r="B39" s="177"/>
      <c r="C39" s="178"/>
      <c r="D39" s="176"/>
      <c r="E39" s="178"/>
      <c r="F39" s="182" t="s">
        <v>93</v>
      </c>
      <c r="G39" s="183"/>
      <c r="H39" s="184"/>
      <c r="I39" s="182">
        <f>A6</f>
        <v>0</v>
      </c>
      <c r="J39" s="184"/>
      <c r="K39" s="188" t="str">
        <f>IF(AB40&gt;=10000000,IF(AB40&lt;100000000,"$",MOD(INT(AB40/100000000),10)),"")</f>
        <v/>
      </c>
      <c r="L39" s="188" t="str">
        <f>IF(AB40&gt;=1000000,IF(AB40&lt;10000000,"$",MOD(INT(AB40/10000000),10)),"")</f>
        <v/>
      </c>
      <c r="M39" s="188" t="str">
        <f>IF(AB40&gt;=100000,IF(AB40&lt;1000000,"$",MOD(INT(AB40/1000000),10)),"")</f>
        <v/>
      </c>
      <c r="N39" s="188" t="str">
        <f>IF(AB40&gt;=10000,IF(AB40&lt;100000,"$",MOD(INT(AB40/100000),10)),"")</f>
        <v/>
      </c>
      <c r="O39" s="188" t="str">
        <f>IF(AB40&gt;=1000,IF(AB40&lt;10000,"$",MOD(INT(AB40/10000),10)),"")</f>
        <v/>
      </c>
      <c r="P39" s="188" t="str">
        <f>IF(AB40&gt;=100,IF(AB40&lt;1000,"$",MOD(INT(AB40/1000),10)),"")</f>
        <v/>
      </c>
      <c r="Q39" s="188" t="str">
        <f>IF(AB40&gt;=10,IF(AB40&lt;100,"$",MOD(INT(AB40/100),10)),"")</f>
        <v/>
      </c>
      <c r="R39" s="188" t="str">
        <f>IF(AB40&gt;=0,IF(AB40&lt;10,"$",MOD(INT(AB40/10),10)),"")</f>
        <v>$</v>
      </c>
      <c r="S39" s="190">
        <f>MOD(AB40,10)</f>
        <v>0</v>
      </c>
      <c r="T39" s="192"/>
      <c r="U39" s="193"/>
      <c r="V39" s="193"/>
      <c r="W39" s="193"/>
      <c r="X39" s="193"/>
      <c r="Y39" s="193"/>
      <c r="Z39" s="193"/>
      <c r="AD39" s="5"/>
    </row>
    <row r="40" spans="1:30" ht="18.600000000000001" customHeight="1">
      <c r="A40" s="179"/>
      <c r="B40" s="180"/>
      <c r="C40" s="181"/>
      <c r="D40" s="179"/>
      <c r="E40" s="181"/>
      <c r="F40" s="185"/>
      <c r="G40" s="186"/>
      <c r="H40" s="187"/>
      <c r="I40" s="185"/>
      <c r="J40" s="187"/>
      <c r="K40" s="189"/>
      <c r="L40" s="189"/>
      <c r="M40" s="189"/>
      <c r="N40" s="189"/>
      <c r="O40" s="189"/>
      <c r="P40" s="189"/>
      <c r="Q40" s="189"/>
      <c r="R40" s="189"/>
      <c r="S40" s="191"/>
      <c r="T40" s="53">
        <f>C10</f>
        <v>0</v>
      </c>
      <c r="U40" s="54"/>
      <c r="V40" s="54"/>
      <c r="W40" s="54"/>
      <c r="X40" s="54"/>
      <c r="Y40" s="54"/>
      <c r="Z40" s="54"/>
      <c r="AA40" s="3"/>
      <c r="AB40" s="226">
        <f>Q26</f>
        <v>0</v>
      </c>
      <c r="AC40" s="227"/>
    </row>
    <row r="41" spans="1:30" ht="64.8" customHeight="1">
      <c r="A41" s="215" t="s">
        <v>25</v>
      </c>
      <c r="B41" s="216"/>
      <c r="C41" s="217"/>
      <c r="D41" s="213">
        <f>E4</f>
        <v>0</v>
      </c>
      <c r="E41" s="213"/>
      <c r="F41" s="213"/>
      <c r="G41" s="213"/>
      <c r="H41" s="213"/>
      <c r="I41" s="213"/>
      <c r="J41" s="213"/>
      <c r="K41" s="197" t="s">
        <v>26</v>
      </c>
      <c r="L41" s="198"/>
      <c r="M41" s="199"/>
      <c r="N41" s="231">
        <f>C7</f>
        <v>0</v>
      </c>
      <c r="O41" s="232"/>
      <c r="P41" s="232"/>
      <c r="Q41" s="232"/>
      <c r="R41" s="232"/>
      <c r="S41" s="232"/>
      <c r="T41" s="232"/>
      <c r="U41" s="232"/>
      <c r="V41" s="232"/>
      <c r="W41" s="232"/>
      <c r="X41" s="232"/>
      <c r="Y41" s="232"/>
      <c r="Z41" s="233"/>
      <c r="AA41" s="3"/>
    </row>
    <row r="42" spans="1:30" ht="9.6" customHeight="1">
      <c r="Z42" s="3"/>
      <c r="AA42" s="3"/>
    </row>
    <row r="43" spans="1:30" ht="24.6" customHeight="1">
      <c r="A43" s="214" t="s">
        <v>94</v>
      </c>
      <c r="B43" s="214"/>
      <c r="C43" s="214"/>
      <c r="D43" s="214"/>
      <c r="E43" s="214"/>
      <c r="F43" s="214" t="s">
        <v>95</v>
      </c>
      <c r="G43" s="214"/>
      <c r="H43" s="214"/>
      <c r="I43" s="214"/>
      <c r="J43" s="214"/>
      <c r="K43" s="214"/>
      <c r="L43" s="214" t="s">
        <v>212</v>
      </c>
      <c r="M43" s="214"/>
      <c r="N43" s="214"/>
      <c r="O43" s="214"/>
      <c r="P43" s="214"/>
      <c r="Q43" s="214" t="s">
        <v>96</v>
      </c>
      <c r="R43" s="214"/>
      <c r="S43" s="214"/>
      <c r="T43" s="214"/>
      <c r="U43" s="214"/>
      <c r="V43" s="214" t="s">
        <v>97</v>
      </c>
      <c r="W43" s="214"/>
      <c r="X43" s="214"/>
      <c r="Y43" s="214"/>
      <c r="Z43" s="214"/>
    </row>
    <row r="44" spans="1:30" ht="40.799999999999997" customHeight="1">
      <c r="A44" s="56" t="s">
        <v>98</v>
      </c>
      <c r="B44" s="56"/>
      <c r="C44" s="56"/>
      <c r="D44" s="56"/>
      <c r="E44" s="56"/>
      <c r="F44" s="56" t="s">
        <v>100</v>
      </c>
      <c r="G44" s="56"/>
      <c r="H44" s="56"/>
      <c r="I44" s="56"/>
      <c r="J44" s="56"/>
      <c r="K44" s="56"/>
      <c r="L44" s="56" t="s">
        <v>610</v>
      </c>
      <c r="M44" s="56"/>
      <c r="N44" s="56"/>
      <c r="O44" s="56"/>
      <c r="P44" s="56"/>
      <c r="Q44" s="56" t="s">
        <v>202</v>
      </c>
      <c r="R44" s="56"/>
      <c r="S44" s="56"/>
      <c r="T44" s="56"/>
      <c r="U44" s="56"/>
      <c r="V44" s="214"/>
      <c r="W44" s="214"/>
      <c r="X44" s="214"/>
      <c r="Y44" s="214"/>
      <c r="Z44" s="214"/>
    </row>
    <row r="45" spans="1:30" ht="37.200000000000003" customHeight="1">
      <c r="A45" s="57" t="s">
        <v>99</v>
      </c>
      <c r="B45" s="57"/>
      <c r="C45" s="57"/>
      <c r="D45" s="57"/>
      <c r="E45" s="57"/>
      <c r="F45" s="57" t="s">
        <v>210</v>
      </c>
      <c r="G45" s="57"/>
      <c r="H45" s="57"/>
      <c r="I45" s="57"/>
      <c r="J45" s="57"/>
      <c r="K45" s="57"/>
      <c r="L45" s="57" t="s">
        <v>101</v>
      </c>
      <c r="M45" s="57"/>
      <c r="N45" s="57"/>
      <c r="O45" s="57"/>
      <c r="P45" s="57"/>
      <c r="Q45" s="57" t="s">
        <v>203</v>
      </c>
      <c r="R45" s="57"/>
      <c r="S45" s="57"/>
      <c r="T45" s="57"/>
      <c r="U45" s="57"/>
      <c r="V45" s="230"/>
      <c r="W45" s="230"/>
      <c r="X45" s="230"/>
      <c r="Y45" s="230"/>
      <c r="Z45" s="230"/>
    </row>
    <row r="46" spans="1:30" ht="41.4" customHeight="1">
      <c r="K46" s="224" t="s">
        <v>102</v>
      </c>
      <c r="L46" s="224"/>
      <c r="M46" s="224"/>
      <c r="N46" s="224"/>
      <c r="O46" s="224"/>
      <c r="P46" s="224"/>
      <c r="Q46" s="224"/>
    </row>
    <row r="47" spans="1:30">
      <c r="A47" s="225" t="s">
        <v>108</v>
      </c>
      <c r="B47" s="225"/>
      <c r="C47" s="225"/>
      <c r="D47" s="225"/>
      <c r="E47" s="225"/>
      <c r="F47" s="225"/>
      <c r="G47" s="225"/>
      <c r="H47" s="225"/>
      <c r="I47" s="225"/>
      <c r="J47" s="225"/>
      <c r="K47" s="225"/>
      <c r="L47" s="225"/>
      <c r="M47" s="225"/>
      <c r="N47" s="225"/>
      <c r="O47" s="225"/>
      <c r="P47" s="225"/>
      <c r="Q47" s="225"/>
      <c r="R47" s="225"/>
      <c r="S47" s="225"/>
      <c r="T47" s="225"/>
    </row>
    <row r="48" spans="1:30" ht="19.8" customHeight="1">
      <c r="A48" s="225" t="s">
        <v>103</v>
      </c>
      <c r="B48" s="225"/>
      <c r="C48" s="225"/>
      <c r="D48" s="225"/>
      <c r="E48" s="225"/>
      <c r="F48" s="225"/>
      <c r="G48" s="225"/>
      <c r="H48" s="225"/>
      <c r="I48" s="225"/>
      <c r="J48" s="225"/>
      <c r="K48" s="225"/>
      <c r="L48" s="225"/>
      <c r="M48" s="225"/>
      <c r="N48" s="225"/>
      <c r="O48" s="225"/>
      <c r="P48" s="225"/>
      <c r="Q48" s="225"/>
      <c r="R48" s="225"/>
      <c r="S48" s="225"/>
      <c r="T48" s="17"/>
    </row>
    <row r="49" spans="1:33" ht="17.399999999999999" customHeight="1">
      <c r="A49" s="225" t="s">
        <v>104</v>
      </c>
      <c r="B49" s="225"/>
      <c r="C49" s="225"/>
      <c r="D49" s="225"/>
      <c r="E49" s="225"/>
      <c r="F49" s="225"/>
      <c r="G49" s="225"/>
      <c r="H49" s="225"/>
      <c r="I49" s="225"/>
      <c r="J49" s="225"/>
      <c r="K49" s="225"/>
      <c r="L49" s="225"/>
      <c r="M49" s="225"/>
      <c r="N49" s="225"/>
      <c r="O49" s="225"/>
      <c r="P49" s="225"/>
      <c r="Q49" s="225"/>
      <c r="R49" s="225"/>
      <c r="S49" s="225"/>
      <c r="T49" s="17"/>
      <c r="U49" s="176" t="s">
        <v>109</v>
      </c>
      <c r="V49" s="177"/>
      <c r="W49" s="20"/>
      <c r="X49" s="20"/>
      <c r="Y49" s="10"/>
    </row>
    <row r="50" spans="1:33" ht="18" customHeight="1">
      <c r="A50" s="234" t="s">
        <v>105</v>
      </c>
      <c r="B50" s="234"/>
      <c r="C50" s="234"/>
      <c r="D50" s="234"/>
      <c r="E50" s="234"/>
      <c r="F50" s="234"/>
      <c r="G50" s="234"/>
      <c r="H50" s="234"/>
      <c r="I50" s="234"/>
      <c r="J50" s="234"/>
      <c r="K50" s="234"/>
      <c r="L50" s="234"/>
      <c r="M50" s="234"/>
      <c r="N50" s="234"/>
      <c r="O50" s="234"/>
      <c r="P50" s="234"/>
      <c r="Q50" s="234"/>
      <c r="R50" s="234"/>
      <c r="S50" s="234"/>
      <c r="T50" s="18"/>
      <c r="U50" s="12" t="str">
        <f>IF(W50&gt;0,"■","□")</f>
        <v>□</v>
      </c>
      <c r="V50" s="21" t="s">
        <v>110</v>
      </c>
      <c r="W50" s="248"/>
      <c r="X50" s="248"/>
      <c r="Y50" s="22" t="s">
        <v>111</v>
      </c>
      <c r="Z50" s="19"/>
    </row>
    <row r="51" spans="1:33" ht="18" customHeight="1">
      <c r="A51" s="225" t="s">
        <v>107</v>
      </c>
      <c r="B51" s="225"/>
      <c r="C51" s="225"/>
      <c r="D51" s="225"/>
      <c r="E51" s="225"/>
      <c r="F51" s="225"/>
      <c r="G51" s="225"/>
      <c r="H51" s="225"/>
      <c r="I51" s="225"/>
      <c r="J51" s="225"/>
      <c r="K51" s="225"/>
      <c r="L51" s="225"/>
      <c r="M51" s="225"/>
      <c r="N51" s="225"/>
      <c r="O51" s="225"/>
      <c r="P51" s="225"/>
      <c r="Q51" s="225"/>
      <c r="R51" s="225"/>
      <c r="S51" s="225"/>
      <c r="T51" s="19"/>
      <c r="U51" s="12" t="str">
        <f t="shared" ref="U51" si="1">IF(W51&gt;0,"■","□")</f>
        <v>□</v>
      </c>
      <c r="V51" s="21" t="s">
        <v>112</v>
      </c>
      <c r="W51" s="248"/>
      <c r="X51" s="248"/>
      <c r="Y51" s="22" t="s">
        <v>111</v>
      </c>
      <c r="Z51" s="19"/>
    </row>
    <row r="52" spans="1:33" ht="19.8" customHeight="1">
      <c r="A52" s="234" t="s">
        <v>106</v>
      </c>
      <c r="B52" s="234"/>
      <c r="C52" s="234"/>
      <c r="D52" s="234"/>
      <c r="E52" s="234"/>
      <c r="F52" s="234"/>
      <c r="G52" s="234"/>
      <c r="H52" s="234"/>
      <c r="I52" s="234"/>
      <c r="J52" s="234"/>
      <c r="K52" s="234"/>
      <c r="L52" s="234"/>
      <c r="M52" s="234"/>
      <c r="N52" s="234"/>
      <c r="O52" s="234"/>
      <c r="P52" s="234"/>
      <c r="Q52" s="234"/>
      <c r="R52" s="234"/>
      <c r="S52" s="234"/>
      <c r="T52" s="19"/>
      <c r="U52" s="12" t="str">
        <f>IF(W54&gt;0,"■","□")</f>
        <v>□</v>
      </c>
      <c r="V52" s="228" t="s">
        <v>113</v>
      </c>
      <c r="W52" s="228"/>
      <c r="X52" s="228"/>
      <c r="Y52" s="23"/>
      <c r="Z52" s="19"/>
    </row>
    <row r="53" spans="1:33" ht="19.8" customHeight="1">
      <c r="A53" s="235" t="s">
        <v>211</v>
      </c>
      <c r="B53" s="235"/>
      <c r="C53" s="235"/>
      <c r="D53" s="235"/>
      <c r="E53" s="235"/>
      <c r="F53" s="235"/>
      <c r="G53" s="235"/>
      <c r="H53" s="235"/>
      <c r="I53" s="235"/>
      <c r="J53" s="235"/>
      <c r="K53" s="235"/>
      <c r="L53" s="235"/>
      <c r="M53" s="235"/>
      <c r="N53" s="235"/>
      <c r="O53" s="235"/>
      <c r="P53" s="235"/>
      <c r="Q53" s="235"/>
      <c r="R53" s="235"/>
      <c r="S53" s="235"/>
      <c r="T53" s="19"/>
      <c r="U53" s="12"/>
      <c r="V53" s="228" t="s">
        <v>114</v>
      </c>
      <c r="W53" s="228"/>
      <c r="X53" s="228"/>
      <c r="Y53" s="23"/>
      <c r="Z53" s="19"/>
    </row>
    <row r="54" spans="1:33">
      <c r="A54" s="235"/>
      <c r="B54" s="235"/>
      <c r="C54" s="235"/>
      <c r="D54" s="235"/>
      <c r="E54" s="235"/>
      <c r="F54" s="235"/>
      <c r="G54" s="235"/>
      <c r="H54" s="235"/>
      <c r="I54" s="235"/>
      <c r="J54" s="235"/>
      <c r="K54" s="235"/>
      <c r="L54" s="235"/>
      <c r="M54" s="235"/>
      <c r="N54" s="235"/>
      <c r="O54" s="235"/>
      <c r="P54" s="235"/>
      <c r="Q54" s="235"/>
      <c r="R54" s="235"/>
      <c r="S54" s="235"/>
      <c r="T54" s="19"/>
      <c r="U54" s="12"/>
      <c r="V54" s="21" t="s">
        <v>115</v>
      </c>
      <c r="W54" s="228"/>
      <c r="X54" s="228"/>
      <c r="Y54" s="22" t="s">
        <v>111</v>
      </c>
      <c r="Z54" s="19"/>
      <c r="AG54" s="4"/>
    </row>
    <row r="55" spans="1:33">
      <c r="A55" s="235"/>
      <c r="B55" s="235"/>
      <c r="C55" s="235"/>
      <c r="D55" s="235"/>
      <c r="E55" s="235"/>
      <c r="F55" s="235"/>
      <c r="G55" s="235"/>
      <c r="H55" s="235"/>
      <c r="I55" s="235"/>
      <c r="J55" s="235"/>
      <c r="K55" s="235"/>
      <c r="L55" s="235"/>
      <c r="M55" s="235"/>
      <c r="N55" s="235"/>
      <c r="O55" s="235"/>
      <c r="P55" s="235"/>
      <c r="Q55" s="235"/>
      <c r="R55" s="235"/>
      <c r="S55" s="235"/>
      <c r="T55" s="19"/>
      <c r="U55" s="12" t="str">
        <f>IF(X55&gt;0,"■","□")</f>
        <v>□</v>
      </c>
      <c r="V55" s="228" t="s">
        <v>116</v>
      </c>
      <c r="W55" s="228"/>
      <c r="X55" s="6"/>
      <c r="Y55" s="22" t="s">
        <v>111</v>
      </c>
      <c r="Z55" s="19"/>
    </row>
    <row r="56" spans="1:33">
      <c r="A56" s="235"/>
      <c r="B56" s="235"/>
      <c r="C56" s="235"/>
      <c r="D56" s="235"/>
      <c r="E56" s="235"/>
      <c r="F56" s="235"/>
      <c r="G56" s="235"/>
      <c r="H56" s="235"/>
      <c r="I56" s="235"/>
      <c r="J56" s="235"/>
      <c r="K56" s="235"/>
      <c r="L56" s="235"/>
      <c r="M56" s="235"/>
      <c r="N56" s="235"/>
      <c r="O56" s="235"/>
      <c r="P56" s="235"/>
      <c r="Q56" s="235"/>
      <c r="R56" s="235"/>
      <c r="S56" s="235"/>
      <c r="T56" s="19"/>
      <c r="U56" s="12" t="str">
        <f>IF(X56&gt;0,"■","□")</f>
        <v>□</v>
      </c>
      <c r="V56" s="228" t="s">
        <v>117</v>
      </c>
      <c r="W56" s="228"/>
      <c r="X56" s="6"/>
      <c r="Y56" s="22" t="s">
        <v>118</v>
      </c>
      <c r="Z56" s="19"/>
    </row>
    <row r="57" spans="1:33" ht="23.4" customHeight="1">
      <c r="A57" s="235"/>
      <c r="B57" s="235"/>
      <c r="C57" s="235"/>
      <c r="D57" s="235"/>
      <c r="E57" s="235"/>
      <c r="F57" s="235"/>
      <c r="G57" s="235"/>
      <c r="H57" s="235"/>
      <c r="I57" s="235"/>
      <c r="J57" s="235"/>
      <c r="K57" s="235"/>
      <c r="L57" s="235"/>
      <c r="M57" s="235"/>
      <c r="N57" s="235"/>
      <c r="O57" s="235"/>
      <c r="P57" s="235"/>
      <c r="Q57" s="235"/>
      <c r="R57" s="235"/>
      <c r="S57" s="235"/>
      <c r="T57" s="19"/>
      <c r="U57" s="12" t="str">
        <f>IF(V59&gt;0,"■","□")</f>
        <v>□</v>
      </c>
      <c r="V57" s="228" t="s">
        <v>119</v>
      </c>
      <c r="W57" s="228"/>
      <c r="X57" s="228"/>
      <c r="Y57" s="229"/>
      <c r="Z57" s="19"/>
    </row>
    <row r="58" spans="1:33">
      <c r="A58" s="235"/>
      <c r="B58" s="235"/>
      <c r="C58" s="235"/>
      <c r="D58" s="235"/>
      <c r="E58" s="235"/>
      <c r="F58" s="235"/>
      <c r="G58" s="235"/>
      <c r="H58" s="235"/>
      <c r="I58" s="235"/>
      <c r="J58" s="235"/>
      <c r="K58" s="235"/>
      <c r="L58" s="235"/>
      <c r="M58" s="235"/>
      <c r="N58" s="235"/>
      <c r="O58" s="235"/>
      <c r="P58" s="235"/>
      <c r="Q58" s="235"/>
      <c r="R58" s="235"/>
      <c r="S58" s="235"/>
      <c r="T58" s="19"/>
      <c r="U58" s="12"/>
      <c r="V58" s="228" t="s">
        <v>120</v>
      </c>
      <c r="W58" s="228"/>
      <c r="X58" s="228"/>
      <c r="Y58" s="229"/>
      <c r="Z58" s="19"/>
    </row>
    <row r="59" spans="1:33">
      <c r="A59" s="235"/>
      <c r="B59" s="235"/>
      <c r="C59" s="235"/>
      <c r="D59" s="235"/>
      <c r="E59" s="235"/>
      <c r="F59" s="235"/>
      <c r="G59" s="235"/>
      <c r="H59" s="235"/>
      <c r="I59" s="235"/>
      <c r="J59" s="235"/>
      <c r="K59" s="235"/>
      <c r="L59" s="235"/>
      <c r="M59" s="235"/>
      <c r="N59" s="235"/>
      <c r="O59" s="235"/>
      <c r="P59" s="235"/>
      <c r="Q59" s="235"/>
      <c r="R59" s="235"/>
      <c r="S59" s="235"/>
      <c r="T59" s="19"/>
      <c r="U59" s="14"/>
      <c r="V59" s="24"/>
      <c r="W59" s="15" t="s">
        <v>118</v>
      </c>
      <c r="X59" s="15"/>
      <c r="Y59" s="16"/>
      <c r="Z59" s="19"/>
    </row>
    <row r="60" spans="1:33">
      <c r="A60" s="235"/>
      <c r="B60" s="235"/>
      <c r="C60" s="235"/>
      <c r="D60" s="235"/>
      <c r="E60" s="235"/>
      <c r="F60" s="235"/>
      <c r="G60" s="235"/>
      <c r="H60" s="235"/>
      <c r="I60" s="235"/>
      <c r="J60" s="235"/>
      <c r="K60" s="235"/>
      <c r="L60" s="235"/>
      <c r="M60" s="235"/>
      <c r="N60" s="235"/>
      <c r="O60" s="235"/>
      <c r="P60" s="235"/>
      <c r="Q60" s="235"/>
      <c r="R60" s="235"/>
      <c r="S60" s="235"/>
      <c r="T60" s="19"/>
      <c r="U60" s="19"/>
      <c r="V60" s="19"/>
      <c r="W60" s="19"/>
      <c r="X60" s="19"/>
      <c r="Y60" s="19"/>
      <c r="Z60" s="19"/>
    </row>
    <row r="61" spans="1:33">
      <c r="A61" s="235"/>
      <c r="B61" s="235"/>
      <c r="C61" s="235"/>
      <c r="D61" s="235"/>
      <c r="E61" s="235"/>
      <c r="F61" s="235"/>
      <c r="G61" s="235"/>
      <c r="H61" s="235"/>
      <c r="I61" s="235"/>
      <c r="J61" s="235"/>
      <c r="K61" s="235"/>
      <c r="L61" s="235"/>
      <c r="M61" s="235"/>
      <c r="N61" s="235"/>
      <c r="O61" s="235"/>
      <c r="P61" s="235"/>
      <c r="Q61" s="235"/>
      <c r="R61" s="235"/>
      <c r="S61" s="235"/>
      <c r="T61" s="214" t="s">
        <v>121</v>
      </c>
      <c r="U61" s="214"/>
      <c r="V61" s="214"/>
      <c r="W61" s="214"/>
      <c r="X61" s="214"/>
      <c r="Y61" s="214"/>
      <c r="Z61" s="19"/>
    </row>
    <row r="62" spans="1:33" ht="40.799999999999997" customHeight="1">
      <c r="A62" s="235"/>
      <c r="B62" s="235"/>
      <c r="C62" s="235"/>
      <c r="D62" s="235"/>
      <c r="E62" s="235"/>
      <c r="F62" s="235"/>
      <c r="G62" s="235"/>
      <c r="H62" s="235"/>
      <c r="I62" s="235"/>
      <c r="J62" s="235"/>
      <c r="K62" s="235"/>
      <c r="L62" s="235"/>
      <c r="M62" s="235"/>
      <c r="N62" s="235"/>
      <c r="O62" s="235"/>
      <c r="P62" s="235"/>
      <c r="Q62" s="235"/>
      <c r="R62" s="235"/>
      <c r="S62" s="235"/>
      <c r="T62" s="55" t="s">
        <v>200</v>
      </c>
      <c r="U62" s="55"/>
      <c r="V62" s="55"/>
      <c r="W62" s="55"/>
      <c r="X62" s="55"/>
      <c r="Y62" s="55"/>
      <c r="Z62" s="19"/>
    </row>
    <row r="63" spans="1:33" ht="26.4" customHeight="1">
      <c r="A63" s="235"/>
      <c r="B63" s="235"/>
      <c r="C63" s="235"/>
      <c r="D63" s="235"/>
      <c r="E63" s="235"/>
      <c r="F63" s="235"/>
      <c r="G63" s="235"/>
      <c r="H63" s="235"/>
      <c r="I63" s="235"/>
      <c r="J63" s="235"/>
      <c r="K63" s="235"/>
      <c r="L63" s="235"/>
      <c r="M63" s="235"/>
      <c r="N63" s="235"/>
      <c r="O63" s="235"/>
      <c r="P63" s="235"/>
      <c r="Q63" s="235"/>
      <c r="R63" s="235"/>
      <c r="S63" s="235"/>
      <c r="T63" s="214" t="s">
        <v>201</v>
      </c>
      <c r="U63" s="214"/>
      <c r="V63" s="214"/>
      <c r="W63" s="214"/>
      <c r="X63" s="214"/>
      <c r="Y63" s="214"/>
      <c r="Z63" s="19"/>
    </row>
    <row r="64" spans="1:33" ht="19.8" customHeight="1">
      <c r="T64" s="214"/>
      <c r="U64" s="214"/>
      <c r="V64" s="214"/>
      <c r="W64" s="214"/>
      <c r="X64" s="214"/>
      <c r="Y64" s="214"/>
    </row>
  </sheetData>
  <mergeCells count="182">
    <mergeCell ref="T63:U64"/>
    <mergeCell ref="V63:Y64"/>
    <mergeCell ref="W50:X50"/>
    <mergeCell ref="W51:X51"/>
    <mergeCell ref="W54:X54"/>
    <mergeCell ref="U49:V49"/>
    <mergeCell ref="V52:X52"/>
    <mergeCell ref="V53:X53"/>
    <mergeCell ref="V55:W55"/>
    <mergeCell ref="K46:Q46"/>
    <mergeCell ref="T62:U62"/>
    <mergeCell ref="A48:S48"/>
    <mergeCell ref="AD1:AJ1"/>
    <mergeCell ref="AB40:AC40"/>
    <mergeCell ref="V56:W56"/>
    <mergeCell ref="V57:Y57"/>
    <mergeCell ref="V58:Y58"/>
    <mergeCell ref="T61:Y61"/>
    <mergeCell ref="V44:Z45"/>
    <mergeCell ref="V43:Z43"/>
    <mergeCell ref="N41:Z41"/>
    <mergeCell ref="A49:S49"/>
    <mergeCell ref="A50:S50"/>
    <mergeCell ref="A51:S51"/>
    <mergeCell ref="A52:S52"/>
    <mergeCell ref="A53:S63"/>
    <mergeCell ref="A47:T47"/>
    <mergeCell ref="E29:K30"/>
    <mergeCell ref="O39:O40"/>
    <mergeCell ref="A36:Q36"/>
    <mergeCell ref="D37:E38"/>
    <mergeCell ref="A37:C38"/>
    <mergeCell ref="A44:E44"/>
    <mergeCell ref="A45:E45"/>
    <mergeCell ref="F44:K44"/>
    <mergeCell ref="F45:K45"/>
    <mergeCell ref="L44:P44"/>
    <mergeCell ref="L45:P45"/>
    <mergeCell ref="D6:I6"/>
    <mergeCell ref="J6:M6"/>
    <mergeCell ref="N6:S6"/>
    <mergeCell ref="T6:V6"/>
    <mergeCell ref="T16:W17"/>
    <mergeCell ref="K41:M41"/>
    <mergeCell ref="D41:J41"/>
    <mergeCell ref="A43:E43"/>
    <mergeCell ref="F43:K43"/>
    <mergeCell ref="L43:P43"/>
    <mergeCell ref="Q43:U43"/>
    <mergeCell ref="A41:C41"/>
    <mergeCell ref="L21:M21"/>
    <mergeCell ref="A27:K27"/>
    <mergeCell ref="L28:S28"/>
    <mergeCell ref="L29:S29"/>
    <mergeCell ref="L30:S31"/>
    <mergeCell ref="C22:K22"/>
    <mergeCell ref="C23:K23"/>
    <mergeCell ref="S39:S40"/>
    <mergeCell ref="T38:Z39"/>
    <mergeCell ref="T28:Z31"/>
    <mergeCell ref="L26:M26"/>
    <mergeCell ref="N25:P25"/>
    <mergeCell ref="N26:P26"/>
    <mergeCell ref="K37:S37"/>
    <mergeCell ref="A31:D31"/>
    <mergeCell ref="A28:D28"/>
    <mergeCell ref="F37:J38"/>
    <mergeCell ref="A34:R35"/>
    <mergeCell ref="A39:C40"/>
    <mergeCell ref="D39:E40"/>
    <mergeCell ref="F39:H40"/>
    <mergeCell ref="I39:J40"/>
    <mergeCell ref="K39:K40"/>
    <mergeCell ref="L39:L40"/>
    <mergeCell ref="M39:M40"/>
    <mergeCell ref="N39:N40"/>
    <mergeCell ref="P39:P40"/>
    <mergeCell ref="Q39:Q40"/>
    <mergeCell ref="R39:R40"/>
    <mergeCell ref="A32:R33"/>
    <mergeCell ref="A4:B5"/>
    <mergeCell ref="C4:D5"/>
    <mergeCell ref="B6:C6"/>
    <mergeCell ref="A7:B7"/>
    <mergeCell ref="E31:K31"/>
    <mergeCell ref="C17:K17"/>
    <mergeCell ref="C18:K18"/>
    <mergeCell ref="C19:K19"/>
    <mergeCell ref="L17:M17"/>
    <mergeCell ref="L18:M18"/>
    <mergeCell ref="L19:M19"/>
    <mergeCell ref="A12:B26"/>
    <mergeCell ref="C25:K25"/>
    <mergeCell ref="C26:K26"/>
    <mergeCell ref="L25:M25"/>
    <mergeCell ref="C24:K24"/>
    <mergeCell ref="N21:P21"/>
    <mergeCell ref="N22:P22"/>
    <mergeCell ref="N23:P23"/>
    <mergeCell ref="A29:D30"/>
    <mergeCell ref="T15:V15"/>
    <mergeCell ref="C7:Z7"/>
    <mergeCell ref="C12:K12"/>
    <mergeCell ref="L12:M12"/>
    <mergeCell ref="N12:P12"/>
    <mergeCell ref="Q12:S12"/>
    <mergeCell ref="C14:K14"/>
    <mergeCell ref="C15:K15"/>
    <mergeCell ref="C16:K16"/>
    <mergeCell ref="X16:Z17"/>
    <mergeCell ref="A1:Z1"/>
    <mergeCell ref="A2:Z2"/>
    <mergeCell ref="E4:M5"/>
    <mergeCell ref="N4:S5"/>
    <mergeCell ref="T4:V4"/>
    <mergeCell ref="T5:V5"/>
    <mergeCell ref="C13:K13"/>
    <mergeCell ref="T24:Z25"/>
    <mergeCell ref="T14:Z14"/>
    <mergeCell ref="X15:Z15"/>
    <mergeCell ref="L22:M22"/>
    <mergeCell ref="L23:M23"/>
    <mergeCell ref="L24:M24"/>
    <mergeCell ref="N13:P13"/>
    <mergeCell ref="N14:P14"/>
    <mergeCell ref="N15:P15"/>
    <mergeCell ref="N16:P16"/>
    <mergeCell ref="N17:P17"/>
    <mergeCell ref="L20:M20"/>
    <mergeCell ref="Q19:S19"/>
    <mergeCell ref="L13:M13"/>
    <mergeCell ref="L14:M14"/>
    <mergeCell ref="L15:M15"/>
    <mergeCell ref="L16:M16"/>
    <mergeCell ref="U3:W3"/>
    <mergeCell ref="H3:K3"/>
    <mergeCell ref="L3:M3"/>
    <mergeCell ref="N18:P18"/>
    <mergeCell ref="N19:P19"/>
    <mergeCell ref="N20:P20"/>
    <mergeCell ref="T26:Z27"/>
    <mergeCell ref="Q22:S22"/>
    <mergeCell ref="Q23:S23"/>
    <mergeCell ref="Q24:S24"/>
    <mergeCell ref="L27:S27"/>
    <mergeCell ref="Q25:S25"/>
    <mergeCell ref="Q26:S26"/>
    <mergeCell ref="N24:P24"/>
    <mergeCell ref="Q20:S20"/>
    <mergeCell ref="Q13:S13"/>
    <mergeCell ref="Q21:S21"/>
    <mergeCell ref="T23:Z23"/>
    <mergeCell ref="C20:K20"/>
    <mergeCell ref="C21:K21"/>
    <mergeCell ref="T12:Z13"/>
    <mergeCell ref="W4:Z4"/>
    <mergeCell ref="W5:Z5"/>
    <mergeCell ref="W6:Z6"/>
    <mergeCell ref="A3:F3"/>
    <mergeCell ref="T22:Z22"/>
    <mergeCell ref="AG24:AO24"/>
    <mergeCell ref="AB5:AG5"/>
    <mergeCell ref="T40:Z40"/>
    <mergeCell ref="V62:Y62"/>
    <mergeCell ref="Q44:U44"/>
    <mergeCell ref="Q45:U45"/>
    <mergeCell ref="N8:P11"/>
    <mergeCell ref="A8:B11"/>
    <mergeCell ref="C8:M9"/>
    <mergeCell ref="C10:M11"/>
    <mergeCell ref="Q8:Z8"/>
    <mergeCell ref="Q9:Z9"/>
    <mergeCell ref="Q10:Z10"/>
    <mergeCell ref="Q11:Z11"/>
    <mergeCell ref="T18:Z18"/>
    <mergeCell ref="T20:Z20"/>
    <mergeCell ref="E28:K28"/>
    <mergeCell ref="Q14:S14"/>
    <mergeCell ref="Q15:S15"/>
    <mergeCell ref="Q16:S16"/>
    <mergeCell ref="Q17:S17"/>
    <mergeCell ref="Q18:S18"/>
  </mergeCells>
  <phoneticPr fontId="4" type="noConversion"/>
  <dataValidations count="1">
    <dataValidation type="list" allowBlank="1" showInputMessage="1" showErrorMessage="1" sqref="C8:M9" xr:uid="{00000000-0002-0000-0000-000000000000}">
      <formula1>$AD$13:$AD$25</formula1>
    </dataValidation>
  </dataValidations>
  <printOptions horizontalCentered="1"/>
  <pageMargins left="0.23622047244094491" right="0.23622047244094491" top="0.31496062992125984" bottom="0" header="3.937007874015748E-2" footer="3.937007874015748E-2"/>
  <pageSetup paperSize="9" orientation="portrait" blackAndWhite="1" r:id="rId1"/>
  <headerFooter scaleWithDoc="0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1:G284"/>
  <sheetViews>
    <sheetView topLeftCell="A25" workbookViewId="0">
      <selection activeCell="B89" sqref="B89"/>
    </sheetView>
  </sheetViews>
  <sheetFormatPr defaultRowHeight="16.2"/>
  <cols>
    <col min="3" max="3" width="50.109375" customWidth="1"/>
    <col min="4" max="4" width="12.109375" customWidth="1"/>
    <col min="5" max="5" width="10.77734375" customWidth="1"/>
    <col min="6" max="6" width="9.77734375" customWidth="1"/>
    <col min="7" max="7" width="17.21875" style="33" customWidth="1"/>
  </cols>
  <sheetData>
    <row r="1" spans="2:7">
      <c r="B1" s="41" t="s">
        <v>604</v>
      </c>
    </row>
    <row r="2" spans="2:7" ht="25.05" customHeight="1">
      <c r="B2" s="34">
        <v>113</v>
      </c>
      <c r="C2" s="5" t="str">
        <f t="shared" ref="C2:C56" si="0">(E2&amp;CHAR(10)&amp;F2&amp;G2)</f>
        <v>用人費用
113職員薪金</v>
      </c>
      <c r="E2" s="5" t="s">
        <v>217</v>
      </c>
      <c r="F2" s="5"/>
      <c r="G2" s="32" t="s">
        <v>218</v>
      </c>
    </row>
    <row r="3" spans="2:7" ht="25.05" customHeight="1">
      <c r="B3" s="34">
        <v>114</v>
      </c>
      <c r="C3" s="5" t="str">
        <f t="shared" si="0"/>
        <v>用人費用
114工員工資</v>
      </c>
      <c r="E3" s="5" t="s">
        <v>217</v>
      </c>
      <c r="F3" s="5"/>
      <c r="G3" s="32" t="s">
        <v>219</v>
      </c>
    </row>
    <row r="4" spans="2:7" ht="25.05" customHeight="1">
      <c r="B4" s="34">
        <v>121</v>
      </c>
      <c r="C4" s="5" t="str">
        <f t="shared" si="0"/>
        <v>用人費用
121聘用人員薪金</v>
      </c>
      <c r="E4" s="5" t="s">
        <v>217</v>
      </c>
      <c r="F4" s="5"/>
      <c r="G4" s="32" t="s">
        <v>220</v>
      </c>
    </row>
    <row r="5" spans="2:7" ht="25.05" customHeight="1">
      <c r="B5" s="34">
        <v>124</v>
      </c>
      <c r="C5" s="5" t="str">
        <f t="shared" si="0"/>
        <v>用人費用
124兼職人員酬金</v>
      </c>
      <c r="E5" s="5" t="s">
        <v>217</v>
      </c>
      <c r="F5" s="5"/>
      <c r="G5" s="32" t="s">
        <v>34</v>
      </c>
    </row>
    <row r="6" spans="2:7" ht="25.05" customHeight="1">
      <c r="B6" s="34">
        <v>131</v>
      </c>
      <c r="C6" s="5" t="str">
        <f t="shared" si="0"/>
        <v>用人費用
131加班費</v>
      </c>
      <c r="E6" s="5" t="s">
        <v>217</v>
      </c>
      <c r="G6" s="32" t="s">
        <v>35</v>
      </c>
    </row>
    <row r="7" spans="2:7" ht="25.05" customHeight="1">
      <c r="B7" s="34">
        <v>151</v>
      </c>
      <c r="C7" s="5" t="str">
        <f t="shared" si="0"/>
        <v>用人費用
151考績獎金</v>
      </c>
      <c r="E7" s="5" t="s">
        <v>217</v>
      </c>
      <c r="G7" s="32" t="s">
        <v>221</v>
      </c>
    </row>
    <row r="8" spans="2:7" ht="25.05" customHeight="1">
      <c r="B8" s="34">
        <v>152</v>
      </c>
      <c r="C8" s="5" t="str">
        <f t="shared" si="0"/>
        <v>用人費用
152年終獎金</v>
      </c>
      <c r="E8" s="5" t="s">
        <v>217</v>
      </c>
      <c r="G8" s="32" t="s">
        <v>36</v>
      </c>
    </row>
    <row r="9" spans="2:7" ht="25.05" customHeight="1">
      <c r="B9" s="34" t="s">
        <v>122</v>
      </c>
      <c r="C9" s="5" t="str">
        <f t="shared" si="0"/>
        <v>用人費用
15Y其他獎金</v>
      </c>
      <c r="E9" s="5" t="s">
        <v>217</v>
      </c>
      <c r="G9" s="32" t="s">
        <v>123</v>
      </c>
    </row>
    <row r="10" spans="2:7" ht="25.05" customHeight="1">
      <c r="B10" s="34">
        <v>161</v>
      </c>
      <c r="C10" s="5" t="str">
        <f t="shared" si="0"/>
        <v>用人費用
161職員退休及離職金</v>
      </c>
      <c r="E10" s="5" t="s">
        <v>217</v>
      </c>
      <c r="G10" s="32" t="s">
        <v>124</v>
      </c>
    </row>
    <row r="11" spans="2:7" ht="25.05" customHeight="1">
      <c r="B11" s="34">
        <v>162</v>
      </c>
      <c r="C11" s="5" t="str">
        <f t="shared" si="0"/>
        <v>用人費用
162工員退休及離職金</v>
      </c>
      <c r="E11" s="5" t="s">
        <v>217</v>
      </c>
      <c r="G11" s="32" t="s">
        <v>125</v>
      </c>
    </row>
    <row r="12" spans="2:7" ht="25.05" customHeight="1">
      <c r="B12" s="34">
        <v>181</v>
      </c>
      <c r="C12" s="5" t="str">
        <f t="shared" si="0"/>
        <v>用人費用
181分擔員工保險費</v>
      </c>
      <c r="E12" s="5" t="s">
        <v>217</v>
      </c>
      <c r="G12" s="32" t="s">
        <v>126</v>
      </c>
    </row>
    <row r="13" spans="2:7" ht="25.05" customHeight="1">
      <c r="B13" s="34">
        <v>183</v>
      </c>
      <c r="C13" s="5" t="str">
        <f t="shared" si="0"/>
        <v>用人費用
183傷病醫藥費</v>
      </c>
      <c r="E13" s="5" t="s">
        <v>217</v>
      </c>
      <c r="G13" s="32" t="s">
        <v>37</v>
      </c>
    </row>
    <row r="14" spans="2:7" ht="25.05" customHeight="1">
      <c r="B14" s="34" t="s">
        <v>27</v>
      </c>
      <c r="C14" s="5" t="str">
        <f t="shared" si="0"/>
        <v>用人費用
18Y其他福利費</v>
      </c>
      <c r="E14" s="5" t="s">
        <v>217</v>
      </c>
      <c r="G14" s="32" t="s">
        <v>38</v>
      </c>
    </row>
    <row r="15" spans="2:7" ht="15" customHeight="1">
      <c r="B15" s="4"/>
      <c r="C15" s="5"/>
    </row>
    <row r="16" spans="2:7" ht="25.05" customHeight="1">
      <c r="B16" s="4">
        <v>212</v>
      </c>
      <c r="C16" s="5" t="str">
        <f t="shared" si="0"/>
        <v>服務費用
212工作場所電費</v>
      </c>
      <c r="E16" s="5" t="s">
        <v>222</v>
      </c>
      <c r="G16" s="5" t="s">
        <v>39</v>
      </c>
    </row>
    <row r="17" spans="2:7" ht="25.05" customHeight="1">
      <c r="B17" s="4">
        <v>214</v>
      </c>
      <c r="C17" s="5" t="str">
        <f t="shared" si="0"/>
        <v>服務費用
214工作場所水費</v>
      </c>
      <c r="E17" s="5" t="s">
        <v>222</v>
      </c>
      <c r="G17" s="5" t="s">
        <v>40</v>
      </c>
    </row>
    <row r="18" spans="2:7" ht="25.05" customHeight="1">
      <c r="B18" s="4">
        <v>221</v>
      </c>
      <c r="C18" s="5" t="str">
        <f t="shared" si="0"/>
        <v>服務費用
221郵資</v>
      </c>
      <c r="E18" s="5" t="s">
        <v>222</v>
      </c>
      <c r="G18" s="5" t="s">
        <v>41</v>
      </c>
    </row>
    <row r="19" spans="2:7" ht="25.05" customHeight="1">
      <c r="B19" s="4">
        <v>222</v>
      </c>
      <c r="C19" s="5" t="str">
        <f t="shared" si="0"/>
        <v>服務費用
222電話費</v>
      </c>
      <c r="E19" s="5" t="s">
        <v>222</v>
      </c>
      <c r="G19" s="5" t="s">
        <v>42</v>
      </c>
    </row>
    <row r="20" spans="2:7" ht="25.05" customHeight="1">
      <c r="B20" s="4">
        <v>224</v>
      </c>
      <c r="C20" s="5" t="str">
        <f t="shared" si="0"/>
        <v>服務費用
數據通信費</v>
      </c>
      <c r="E20" s="5" t="s">
        <v>222</v>
      </c>
      <c r="G20" s="5" t="s">
        <v>127</v>
      </c>
    </row>
    <row r="21" spans="2:7" ht="25.05" customHeight="1">
      <c r="B21" s="4">
        <v>231</v>
      </c>
      <c r="C21" s="5" t="str">
        <f t="shared" si="0"/>
        <v>服務費用
231國內旅費</v>
      </c>
      <c r="E21" s="5" t="s">
        <v>222</v>
      </c>
      <c r="G21" s="5" t="s">
        <v>43</v>
      </c>
    </row>
    <row r="22" spans="2:7" ht="25.05" customHeight="1">
      <c r="B22" s="4">
        <v>235</v>
      </c>
      <c r="C22" s="5" t="str">
        <f t="shared" si="0"/>
        <v>服務費用
235貨物運費</v>
      </c>
      <c r="E22" s="5" t="s">
        <v>222</v>
      </c>
      <c r="G22" s="5" t="s">
        <v>128</v>
      </c>
    </row>
    <row r="23" spans="2:7" ht="25.05" customHeight="1">
      <c r="B23" s="4">
        <v>241</v>
      </c>
      <c r="C23" s="5" t="str">
        <f t="shared" si="0"/>
        <v>服務費用
241印刷及裝訂費</v>
      </c>
      <c r="E23" s="5" t="s">
        <v>222</v>
      </c>
      <c r="G23" s="5" t="s">
        <v>44</v>
      </c>
    </row>
    <row r="24" spans="2:7" ht="25.05" customHeight="1">
      <c r="B24" s="4">
        <v>252</v>
      </c>
      <c r="C24" s="5" t="str">
        <f t="shared" si="0"/>
        <v>服務費用
252一般房屋修護費</v>
      </c>
      <c r="E24" s="5" t="s">
        <v>222</v>
      </c>
      <c r="G24" s="5" t="s">
        <v>45</v>
      </c>
    </row>
    <row r="25" spans="2:7" ht="25.05" customHeight="1">
      <c r="B25" s="4">
        <v>254</v>
      </c>
      <c r="C25" s="5" t="str">
        <f t="shared" si="0"/>
        <v>服務費用
254其他建築修護費</v>
      </c>
      <c r="E25" s="5" t="s">
        <v>222</v>
      </c>
      <c r="G25" s="5" t="s">
        <v>46</v>
      </c>
    </row>
    <row r="26" spans="2:7" ht="25.05" customHeight="1">
      <c r="B26" s="4">
        <v>255</v>
      </c>
      <c r="C26" s="5" t="str">
        <f t="shared" si="0"/>
        <v>服務費用
255機械及設備修護費</v>
      </c>
      <c r="E26" s="5" t="s">
        <v>222</v>
      </c>
      <c r="G26" s="5" t="s">
        <v>47</v>
      </c>
    </row>
    <row r="27" spans="2:7" ht="25.05" customHeight="1">
      <c r="B27" s="4">
        <v>257</v>
      </c>
      <c r="C27" s="5" t="str">
        <f t="shared" si="0"/>
        <v>服務費用
257雜項設備修護費</v>
      </c>
      <c r="E27" s="5" t="s">
        <v>222</v>
      </c>
      <c r="G27" s="5" t="s">
        <v>129</v>
      </c>
    </row>
    <row r="28" spans="2:7" ht="25.05" customHeight="1">
      <c r="B28" s="4">
        <v>258</v>
      </c>
      <c r="C28" s="5" t="str">
        <f t="shared" si="0"/>
        <v>服務費用
258其他資產修護費</v>
      </c>
      <c r="E28" s="5" t="s">
        <v>222</v>
      </c>
      <c r="G28" s="5" t="s">
        <v>223</v>
      </c>
    </row>
    <row r="29" spans="2:7" ht="25.05" customHeight="1">
      <c r="B29" s="4" t="s">
        <v>28</v>
      </c>
      <c r="C29" s="5" t="str">
        <f t="shared" si="0"/>
        <v>服務費用
26Y其他保險費</v>
      </c>
      <c r="E29" s="5" t="s">
        <v>222</v>
      </c>
      <c r="G29" s="5" t="s">
        <v>48</v>
      </c>
    </row>
    <row r="30" spans="2:7" ht="25.05" customHeight="1">
      <c r="B30" s="4">
        <v>276</v>
      </c>
      <c r="C30" s="5" t="str">
        <f t="shared" si="0"/>
        <v>服務費用
276佣金、匯費、經理費及手續費</v>
      </c>
      <c r="E30" s="5" t="s">
        <v>222</v>
      </c>
      <c r="G30" s="5" t="s">
        <v>49</v>
      </c>
    </row>
    <row r="31" spans="2:7" ht="25.05" customHeight="1">
      <c r="B31" s="4">
        <v>279</v>
      </c>
      <c r="C31" s="5" t="str">
        <f t="shared" si="0"/>
        <v>服務費用
279外包費</v>
      </c>
      <c r="E31" s="5" t="s">
        <v>222</v>
      </c>
      <c r="G31" s="5" t="s">
        <v>51</v>
      </c>
    </row>
    <row r="32" spans="2:7" ht="25.05" customHeight="1">
      <c r="B32" s="4" t="s">
        <v>29</v>
      </c>
      <c r="C32" s="5" t="str">
        <f t="shared" si="0"/>
        <v>服務費用
27D計時與計件人員酬金</v>
      </c>
      <c r="E32" s="5" t="s">
        <v>222</v>
      </c>
      <c r="G32" s="5" t="s">
        <v>50</v>
      </c>
    </row>
    <row r="33" spans="2:7" ht="25.05" customHeight="1">
      <c r="B33" s="4" t="s">
        <v>30</v>
      </c>
      <c r="C33" s="5" t="str">
        <f t="shared" si="0"/>
        <v>服務費用
27F體育活動費</v>
      </c>
      <c r="E33" s="5" t="s">
        <v>222</v>
      </c>
      <c r="G33" s="5" t="s">
        <v>52</v>
      </c>
    </row>
    <row r="34" spans="2:7" ht="25.05" customHeight="1">
      <c r="B34" s="4">
        <v>282</v>
      </c>
      <c r="C34" s="5" t="str">
        <f t="shared" si="0"/>
        <v>服務費用
282專技人員酬金</v>
      </c>
      <c r="E34" s="5" t="s">
        <v>222</v>
      </c>
      <c r="G34" s="5" t="s">
        <v>53</v>
      </c>
    </row>
    <row r="35" spans="2:7" ht="25.05" customHeight="1">
      <c r="B35" s="4">
        <v>285</v>
      </c>
      <c r="C35" s="5" t="str">
        <f t="shared" si="0"/>
        <v>服務費用
285講課鐘點稿費出席審查及查詢費</v>
      </c>
      <c r="E35" s="5" t="s">
        <v>222</v>
      </c>
      <c r="G35" s="5" t="s">
        <v>54</v>
      </c>
    </row>
    <row r="36" spans="2:7" ht="25.05" customHeight="1">
      <c r="B36" s="4">
        <v>287</v>
      </c>
      <c r="C36" s="5" t="str">
        <f t="shared" si="0"/>
        <v>服務費用
287委託檢驗(定)試驗認證費</v>
      </c>
      <c r="E36" s="5" t="s">
        <v>222</v>
      </c>
      <c r="G36" s="5" t="s">
        <v>55</v>
      </c>
    </row>
    <row r="37" spans="2:7" ht="25.05" customHeight="1">
      <c r="B37" s="4">
        <v>288</v>
      </c>
      <c r="C37" s="5" t="str">
        <f t="shared" si="0"/>
        <v>服務費用
288委託考選訓練費</v>
      </c>
      <c r="E37" s="5" t="s">
        <v>222</v>
      </c>
      <c r="G37" s="5" t="s">
        <v>56</v>
      </c>
    </row>
    <row r="38" spans="2:7" ht="25.05" customHeight="1">
      <c r="B38" s="4">
        <v>289</v>
      </c>
      <c r="C38" s="5" t="str">
        <f t="shared" si="0"/>
        <v>服務費用
289試務甄選費</v>
      </c>
      <c r="E38" s="5" t="s">
        <v>222</v>
      </c>
      <c r="G38" s="5" t="s">
        <v>57</v>
      </c>
    </row>
    <row r="39" spans="2:7" ht="25.05" customHeight="1">
      <c r="B39" s="4" t="s">
        <v>31</v>
      </c>
      <c r="C39" s="5" t="str">
        <f t="shared" si="0"/>
        <v>服務費用
28A電腦軟體服務費</v>
      </c>
      <c r="E39" s="5" t="s">
        <v>222</v>
      </c>
      <c r="G39" s="5" t="s">
        <v>130</v>
      </c>
    </row>
    <row r="40" spans="2:7" ht="25.05" customHeight="1">
      <c r="B40" s="4">
        <v>291</v>
      </c>
      <c r="C40" s="5" t="str">
        <f t="shared" si="0"/>
        <v>服務費用
291公共關係費</v>
      </c>
      <c r="E40" s="5" t="s">
        <v>222</v>
      </c>
      <c r="G40" s="5" t="s">
        <v>58</v>
      </c>
    </row>
    <row r="41" spans="2:7" ht="15" customHeight="1">
      <c r="B41" s="4"/>
      <c r="C41" s="5"/>
    </row>
    <row r="42" spans="2:7" ht="25.05" customHeight="1">
      <c r="B42" s="4">
        <v>315</v>
      </c>
      <c r="C42" s="5" t="str">
        <f t="shared" si="0"/>
        <v>材料及用品費
315設備零件</v>
      </c>
      <c r="E42" s="32" t="s">
        <v>215</v>
      </c>
      <c r="G42" s="5" t="s">
        <v>59</v>
      </c>
    </row>
    <row r="43" spans="2:7" ht="25.05" customHeight="1">
      <c r="B43" s="4">
        <v>321</v>
      </c>
      <c r="C43" s="5" t="str">
        <f t="shared" si="0"/>
        <v>材料及用品費
321辦公(事務)用品</v>
      </c>
      <c r="E43" s="32" t="s">
        <v>215</v>
      </c>
      <c r="G43" s="5" t="s">
        <v>214</v>
      </c>
    </row>
    <row r="44" spans="2:7" ht="25.05" customHeight="1">
      <c r="B44" s="4">
        <v>322</v>
      </c>
      <c r="C44" s="5" t="str">
        <f t="shared" si="0"/>
        <v>材料及用品費
322報章雜誌</v>
      </c>
      <c r="E44" s="32" t="s">
        <v>215</v>
      </c>
      <c r="G44" s="5" t="s">
        <v>60</v>
      </c>
    </row>
    <row r="45" spans="2:7" ht="25.05" customHeight="1">
      <c r="B45" s="4">
        <v>323</v>
      </c>
      <c r="C45" s="5" t="str">
        <f t="shared" si="0"/>
        <v>材料及用品費
323農業與園藝用品及環境美化費</v>
      </c>
      <c r="E45" s="32" t="s">
        <v>215</v>
      </c>
      <c r="G45" s="5" t="s">
        <v>61</v>
      </c>
    </row>
    <row r="46" spans="2:7" ht="25.05" customHeight="1">
      <c r="B46" s="4">
        <v>324</v>
      </c>
      <c r="C46" s="5" t="str">
        <f t="shared" si="0"/>
        <v>材料及用品費
324化學藥劑與實驗用品</v>
      </c>
      <c r="E46" s="32" t="s">
        <v>215</v>
      </c>
      <c r="G46" s="5" t="s">
        <v>62</v>
      </c>
    </row>
    <row r="47" spans="2:7" ht="25.05" customHeight="1">
      <c r="B47" s="4">
        <v>328</v>
      </c>
      <c r="C47" s="5" t="str">
        <f t="shared" si="0"/>
        <v>材料及用品費
328醫療用品(非醫療院所使用)</v>
      </c>
      <c r="E47" s="32" t="s">
        <v>215</v>
      </c>
      <c r="G47" s="5" t="s">
        <v>63</v>
      </c>
    </row>
    <row r="48" spans="2:7" ht="25.05" customHeight="1">
      <c r="B48" s="4" t="s">
        <v>32</v>
      </c>
      <c r="C48" s="5" t="str">
        <f t="shared" si="0"/>
        <v>材料及用品費
32Y其他用品消耗</v>
      </c>
      <c r="E48" s="32" t="s">
        <v>215</v>
      </c>
      <c r="G48" s="5" t="s">
        <v>131</v>
      </c>
    </row>
    <row r="49" spans="2:7" ht="15" customHeight="1">
      <c r="B49" s="4"/>
      <c r="C49" s="5"/>
    </row>
    <row r="50" spans="2:7" ht="25.05" customHeight="1">
      <c r="B50" s="4">
        <v>451</v>
      </c>
      <c r="C50" s="5" t="str">
        <f t="shared" si="0"/>
        <v>租金、償債、利息及相關手續費
451雜項設備租金</v>
      </c>
      <c r="E50" s="32" t="s">
        <v>225</v>
      </c>
      <c r="G50" s="5" t="s">
        <v>224</v>
      </c>
    </row>
    <row r="51" spans="2:7" ht="25.05" customHeight="1">
      <c r="B51" s="4">
        <v>713</v>
      </c>
      <c r="C51" s="5" t="str">
        <f t="shared" si="0"/>
        <v>會費.捐助.補助.分攤.照護.救濟與交流活動費
713職業團體會費</v>
      </c>
      <c r="E51" s="32" t="s">
        <v>226</v>
      </c>
      <c r="G51" s="5" t="s">
        <v>64</v>
      </c>
    </row>
    <row r="52" spans="2:7" ht="25.05" customHeight="1">
      <c r="B52" s="4" t="s">
        <v>132</v>
      </c>
      <c r="C52" s="5" t="str">
        <f t="shared" si="0"/>
        <v>會費.捐助.補助.分攤.照護.救濟與交流活動費
73Y分擔其他費用</v>
      </c>
      <c r="E52" s="32" t="s">
        <v>226</v>
      </c>
      <c r="G52" s="5" t="s">
        <v>133</v>
      </c>
    </row>
    <row r="53" spans="2:7" ht="25.05" customHeight="1">
      <c r="B53" s="4">
        <v>743</v>
      </c>
      <c r="C53" s="5" t="str">
        <f t="shared" si="0"/>
        <v>會費.捐助.補助.分攤.照護.救濟與交流活動費
743獎勵費用</v>
      </c>
      <c r="E53" s="32" t="s">
        <v>226</v>
      </c>
      <c r="G53" s="5" t="s">
        <v>134</v>
      </c>
    </row>
    <row r="54" spans="2:7" ht="25.05" customHeight="1">
      <c r="B54" s="4">
        <v>751</v>
      </c>
      <c r="C54" s="5" t="str">
        <f t="shared" si="0"/>
        <v>會費.捐助.補助.分攤.照護.救濟與交流活動費
751技能競賽</v>
      </c>
      <c r="E54" s="32" t="s">
        <v>226</v>
      </c>
      <c r="G54" s="5" t="s">
        <v>65</v>
      </c>
    </row>
    <row r="55" spans="2:7" ht="15" customHeight="1">
      <c r="B55" s="4"/>
      <c r="C55" s="5"/>
    </row>
    <row r="56" spans="2:7" ht="25.2" customHeight="1">
      <c r="B56" s="4" t="s">
        <v>33</v>
      </c>
      <c r="C56" s="5" t="str">
        <f t="shared" si="0"/>
        <v>其他
91Y其他</v>
      </c>
      <c r="E56" s="32" t="s">
        <v>227</v>
      </c>
      <c r="G56" s="5" t="s">
        <v>66</v>
      </c>
    </row>
    <row r="57" spans="2:7" ht="15" customHeight="1">
      <c r="B57" s="4"/>
      <c r="C57" s="5"/>
    </row>
    <row r="58" spans="2:7" ht="25.05" customHeight="1">
      <c r="B58" s="4">
        <v>513</v>
      </c>
      <c r="C58" s="5" t="str">
        <f>(E58&amp;CHAR(10)&amp;F58&amp;G58)</f>
        <v>建築及設備計畫
513擴充改良房屋建築及設備</v>
      </c>
      <c r="E58" s="5" t="s">
        <v>213</v>
      </c>
      <c r="G58" s="32" t="s">
        <v>67</v>
      </c>
    </row>
    <row r="59" spans="2:7" ht="25.05" customHeight="1">
      <c r="B59" s="4">
        <v>514</v>
      </c>
      <c r="C59" s="5" t="str">
        <f t="shared" ref="C59:C62" si="1">(E59&amp;CHAR(10)&amp;F59&amp;G59)</f>
        <v>建築及設備計畫
514購置機械及設備</v>
      </c>
      <c r="E59" s="5" t="s">
        <v>213</v>
      </c>
      <c r="G59" s="32" t="s">
        <v>68</v>
      </c>
    </row>
    <row r="60" spans="2:7" ht="25.05" customHeight="1">
      <c r="B60" s="4">
        <v>515</v>
      </c>
      <c r="C60" s="5" t="str">
        <f t="shared" si="1"/>
        <v>建築及設備計畫
515購置交通及運輸設備</v>
      </c>
      <c r="E60" s="5" t="s">
        <v>213</v>
      </c>
      <c r="G60" s="32" t="s">
        <v>69</v>
      </c>
    </row>
    <row r="61" spans="2:7" ht="25.05" customHeight="1">
      <c r="B61" s="4">
        <v>516</v>
      </c>
      <c r="C61" s="5" t="str">
        <f t="shared" si="1"/>
        <v>建築及設備計畫
516購置雜項設備</v>
      </c>
      <c r="E61" s="5" t="s">
        <v>213</v>
      </c>
      <c r="G61" s="32" t="s">
        <v>135</v>
      </c>
    </row>
    <row r="62" spans="2:7" ht="25.05" customHeight="1">
      <c r="B62" s="4">
        <v>521</v>
      </c>
      <c r="C62" s="5" t="str">
        <f t="shared" si="1"/>
        <v>建築及設備計畫
521購置電腦軟體</v>
      </c>
      <c r="E62" s="5" t="s">
        <v>213</v>
      </c>
      <c r="G62" s="32" t="s">
        <v>70</v>
      </c>
    </row>
    <row r="63" spans="2:7" ht="25.05" customHeight="1">
      <c r="E63" s="5" t="s">
        <v>213</v>
      </c>
    </row>
    <row r="64" spans="2:7" ht="15" customHeight="1">
      <c r="B64" s="47" t="s">
        <v>604</v>
      </c>
      <c r="C64" s="5" t="s">
        <v>216</v>
      </c>
      <c r="D64" s="5"/>
    </row>
    <row r="65" spans="2:7" ht="30" customHeight="1">
      <c r="B65" s="39" t="s">
        <v>136</v>
      </c>
      <c r="C65" s="5" t="str">
        <f>(E65&amp;CHAR(10)&amp;F65&amp;G65)</f>
        <v>應付代收款
A00001公保費</v>
      </c>
      <c r="E65" s="25" t="s">
        <v>193</v>
      </c>
      <c r="F65" s="39" t="s">
        <v>136</v>
      </c>
      <c r="G65" s="40" t="s">
        <v>137</v>
      </c>
    </row>
    <row r="66" spans="2:7" ht="30" customHeight="1">
      <c r="B66" s="39" t="s">
        <v>138</v>
      </c>
      <c r="C66" s="5" t="str">
        <f t="shared" ref="C66:C119" si="2">(E66&amp;CHAR(10)&amp;F66&amp;G66)</f>
        <v>應付代收款
A00002退撫費</v>
      </c>
      <c r="E66" s="25" t="s">
        <v>193</v>
      </c>
      <c r="F66" s="39" t="s">
        <v>138</v>
      </c>
      <c r="G66" s="40" t="s">
        <v>233</v>
      </c>
    </row>
    <row r="67" spans="2:7" ht="30" customHeight="1">
      <c r="B67" s="39" t="s">
        <v>140</v>
      </c>
      <c r="C67" s="5" t="str">
        <f t="shared" si="2"/>
        <v>應付代收款
A00003健保費</v>
      </c>
      <c r="E67" s="25" t="s">
        <v>193</v>
      </c>
      <c r="F67" s="39" t="s">
        <v>140</v>
      </c>
      <c r="G67" s="40" t="s">
        <v>141</v>
      </c>
    </row>
    <row r="68" spans="2:7" ht="30" customHeight="1">
      <c r="B68" s="39" t="s">
        <v>142</v>
      </c>
      <c r="C68" s="5" t="str">
        <f t="shared" si="2"/>
        <v>應付代收款
A00004勞保費</v>
      </c>
      <c r="E68" s="25" t="s">
        <v>193</v>
      </c>
      <c r="F68" s="39" t="s">
        <v>142</v>
      </c>
      <c r="G68" s="40" t="s">
        <v>139</v>
      </c>
    </row>
    <row r="69" spans="2:7" ht="30" customHeight="1">
      <c r="B69" s="39" t="s">
        <v>143</v>
      </c>
      <c r="C69" s="5" t="str">
        <f t="shared" si="2"/>
        <v>應付代收款
A00005勞退金</v>
      </c>
      <c r="E69" s="25" t="s">
        <v>193</v>
      </c>
      <c r="F69" s="39" t="s">
        <v>143</v>
      </c>
      <c r="G69" s="40" t="s">
        <v>144</v>
      </c>
    </row>
    <row r="70" spans="2:7" ht="30" customHeight="1">
      <c r="B70" s="39" t="s">
        <v>234</v>
      </c>
      <c r="C70" s="5" t="str">
        <f t="shared" si="2"/>
        <v>應付代收款
A00008教育會費</v>
      </c>
      <c r="E70" s="25" t="s">
        <v>193</v>
      </c>
      <c r="F70" s="39" t="s">
        <v>234</v>
      </c>
      <c r="G70" s="40" t="s">
        <v>235</v>
      </c>
    </row>
    <row r="71" spans="2:7" ht="30" customHeight="1">
      <c r="B71" s="39" t="s">
        <v>236</v>
      </c>
      <c r="C71" s="5" t="str">
        <f t="shared" si="2"/>
        <v>應付代收款
A00010代扣稅款</v>
      </c>
      <c r="E71" s="25" t="s">
        <v>193</v>
      </c>
      <c r="F71" s="39" t="s">
        <v>236</v>
      </c>
      <c r="G71" s="40" t="s">
        <v>237</v>
      </c>
    </row>
    <row r="72" spans="2:7" ht="30" customHeight="1">
      <c r="B72" s="39" t="s">
        <v>238</v>
      </c>
      <c r="C72" s="5" t="str">
        <f t="shared" si="2"/>
        <v>應付代收款
A00011待繳庫利息收入</v>
      </c>
      <c r="E72" s="25" t="s">
        <v>193</v>
      </c>
      <c r="F72" s="39" t="s">
        <v>238</v>
      </c>
      <c r="G72" s="40" t="s">
        <v>239</v>
      </c>
    </row>
    <row r="73" spans="2:7" ht="30" customHeight="1">
      <c r="B73" s="39" t="s">
        <v>240</v>
      </c>
      <c r="C73" s="5" t="str">
        <f t="shared" si="2"/>
        <v>應付代收款
A00012健保補充保費分攤款</v>
      </c>
      <c r="E73" s="25" t="s">
        <v>193</v>
      </c>
      <c r="F73" s="39" t="s">
        <v>240</v>
      </c>
      <c r="G73" s="40" t="s">
        <v>241</v>
      </c>
    </row>
    <row r="74" spans="2:7" ht="30" customHeight="1">
      <c r="B74" s="39" t="s">
        <v>242</v>
      </c>
      <c r="C74" s="5" t="str">
        <f t="shared" si="2"/>
        <v>應付代收款
A00014人事室代辦事項</v>
      </c>
      <c r="E74" s="25" t="s">
        <v>193</v>
      </c>
      <c r="F74" s="39" t="s">
        <v>242</v>
      </c>
      <c r="G74" s="40" t="s">
        <v>243</v>
      </c>
    </row>
    <row r="75" spans="2:7" ht="30" customHeight="1">
      <c r="B75" s="39" t="s">
        <v>244</v>
      </c>
      <c r="C75" s="5" t="str">
        <f t="shared" si="2"/>
        <v>應付代收款
A00015其他</v>
      </c>
      <c r="E75" s="25" t="s">
        <v>193</v>
      </c>
      <c r="F75" s="39" t="s">
        <v>244</v>
      </c>
      <c r="G75" s="40" t="s">
        <v>245</v>
      </c>
    </row>
    <row r="76" spans="2:7" ht="30" customHeight="1">
      <c r="B76" s="39" t="s">
        <v>246</v>
      </c>
      <c r="C76" s="5" t="str">
        <f t="shared" si="2"/>
        <v>應付代收款
A00016安心即時上工經費</v>
      </c>
      <c r="E76" s="25" t="s">
        <v>193</v>
      </c>
      <c r="F76" s="39" t="s">
        <v>246</v>
      </c>
      <c r="G76" s="40" t="s">
        <v>247</v>
      </c>
    </row>
    <row r="77" spans="2:7" ht="30" customHeight="1">
      <c r="B77" s="39" t="s">
        <v>145</v>
      </c>
      <c r="C77" s="5" t="str">
        <f t="shared" si="2"/>
        <v>應付代收款
B00001總務處代辦事項</v>
      </c>
      <c r="E77" s="25" t="s">
        <v>193</v>
      </c>
      <c r="F77" s="39" t="s">
        <v>145</v>
      </c>
      <c r="G77" s="40" t="s">
        <v>248</v>
      </c>
    </row>
    <row r="78" spans="2:7" ht="30" customHeight="1">
      <c r="B78" s="39" t="s">
        <v>249</v>
      </c>
      <c r="C78" s="5" t="str">
        <f t="shared" si="2"/>
        <v>應付代收款
B00003冷氣儲值卡</v>
      </c>
      <c r="E78" s="25" t="s">
        <v>193</v>
      </c>
      <c r="F78" s="39" t="s">
        <v>249</v>
      </c>
      <c r="G78" s="40" t="s">
        <v>250</v>
      </c>
    </row>
    <row r="79" spans="2:7" ht="30" customHeight="1">
      <c r="B79" s="39" t="s">
        <v>251</v>
      </c>
      <c r="C79" s="5" t="str">
        <f t="shared" si="2"/>
        <v>應付代收款
B00004家長會費</v>
      </c>
      <c r="E79" s="25" t="s">
        <v>193</v>
      </c>
      <c r="F79" s="39" t="s">
        <v>251</v>
      </c>
      <c r="G79" s="40" t="s">
        <v>154</v>
      </c>
    </row>
    <row r="80" spans="2:7" ht="30" customHeight="1">
      <c r="B80" s="39" t="s">
        <v>146</v>
      </c>
      <c r="C80" s="5" t="str">
        <f t="shared" si="2"/>
        <v>應付代收款
B00005退休教師陳佑助活動中心電源改善捐款</v>
      </c>
      <c r="E80" s="25" t="s">
        <v>193</v>
      </c>
      <c r="F80" s="39" t="s">
        <v>146</v>
      </c>
      <c r="G80" s="42" t="s">
        <v>252</v>
      </c>
    </row>
    <row r="81" spans="2:7" ht="30" customHeight="1">
      <c r="B81" s="39" t="s">
        <v>147</v>
      </c>
      <c r="C81" s="5" t="str">
        <f t="shared" si="2"/>
        <v>應付代收款
B00006班班有冷氣電費補助款</v>
      </c>
      <c r="E81" s="25" t="s">
        <v>193</v>
      </c>
      <c r="F81" s="39" t="s">
        <v>147</v>
      </c>
      <c r="G81" s="40" t="s">
        <v>253</v>
      </c>
    </row>
    <row r="82" spans="2:7" ht="30" customHeight="1">
      <c r="B82" s="39" t="s">
        <v>148</v>
      </c>
      <c r="C82" s="5" t="str">
        <f t="shared" si="2"/>
        <v>應付代收款
B00007班班有冷氣維護費補助款</v>
      </c>
      <c r="E82" s="25" t="s">
        <v>193</v>
      </c>
      <c r="F82" s="39" t="s">
        <v>148</v>
      </c>
      <c r="G82" s="40" t="s">
        <v>254</v>
      </c>
    </row>
    <row r="83" spans="2:7" ht="30" customHeight="1">
      <c r="B83" s="39" t="s">
        <v>255</v>
      </c>
      <c r="C83" s="5" t="str">
        <f t="shared" si="2"/>
        <v>應付代收款
B10016110年高級中等以下學校藝術才能班教學設備補助</v>
      </c>
      <c r="E83" s="25" t="s">
        <v>193</v>
      </c>
      <c r="F83" s="39" t="s">
        <v>255</v>
      </c>
      <c r="G83" s="42" t="s">
        <v>256</v>
      </c>
    </row>
    <row r="84" spans="2:7" ht="30" customHeight="1">
      <c r="B84" s="39" t="s">
        <v>257</v>
      </c>
      <c r="C84" s="5" t="str">
        <f t="shared" si="2"/>
        <v>應付代收款
B10019和平樓及科教樓補強工程委託設計監造技術服務</v>
      </c>
      <c r="E84" s="25" t="s">
        <v>193</v>
      </c>
      <c r="F84" s="39" t="s">
        <v>257</v>
      </c>
      <c r="G84" s="42" t="s">
        <v>258</v>
      </c>
    </row>
    <row r="85" spans="2:7" ht="30" customHeight="1">
      <c r="B85" s="39" t="s">
        <v>259</v>
      </c>
      <c r="C85" s="5" t="str">
        <f t="shared" si="2"/>
        <v>應付代收款
B10020活動中心修繕及設備改善經費</v>
      </c>
      <c r="E85" s="25" t="s">
        <v>193</v>
      </c>
      <c r="F85" s="39" t="s">
        <v>259</v>
      </c>
      <c r="G85" s="40" t="s">
        <v>260</v>
      </c>
    </row>
    <row r="86" spans="2:7" ht="30" customHeight="1">
      <c r="B86" s="39" t="s">
        <v>261</v>
      </c>
      <c r="C86" s="5" t="str">
        <f t="shared" si="2"/>
        <v>應付代收款
B10021國民教育輔導團團務辦公室補助經費</v>
      </c>
      <c r="E86" s="25" t="s">
        <v>193</v>
      </c>
      <c r="F86" s="39" t="s">
        <v>261</v>
      </c>
      <c r="G86" s="42" t="s">
        <v>262</v>
      </c>
    </row>
    <row r="87" spans="2:7" ht="30" customHeight="1">
      <c r="B87" s="39" t="s">
        <v>263</v>
      </c>
      <c r="C87" s="5" t="str">
        <f t="shared" si="2"/>
        <v>應付代收款
B10022和平樓耐震補強工程</v>
      </c>
      <c r="E87" s="25" t="s">
        <v>193</v>
      </c>
      <c r="F87" s="39" t="s">
        <v>263</v>
      </c>
      <c r="G87" s="40" t="s">
        <v>264</v>
      </c>
    </row>
    <row r="88" spans="2:7" ht="30" customHeight="1">
      <c r="B88" s="39" t="s">
        <v>265</v>
      </c>
      <c r="C88" s="5" t="str">
        <f t="shared" si="2"/>
        <v>應付代收款
B10023行政大樓校舍耐震補強工程</v>
      </c>
      <c r="E88" s="25" t="s">
        <v>193</v>
      </c>
      <c r="F88" s="39" t="s">
        <v>265</v>
      </c>
      <c r="G88" s="40" t="s">
        <v>266</v>
      </c>
    </row>
    <row r="89" spans="2:7" ht="30" customHeight="1">
      <c r="B89" s="39" t="s">
        <v>267</v>
      </c>
      <c r="C89" s="5" t="str">
        <f t="shared" si="2"/>
        <v>應付代收款
B10024國民教育輔導團團務辦公室運作經費</v>
      </c>
      <c r="E89" s="25" t="s">
        <v>193</v>
      </c>
      <c r="F89" s="39" t="s">
        <v>267</v>
      </c>
      <c r="G89" s="42" t="s">
        <v>268</v>
      </c>
    </row>
    <row r="90" spans="2:7" ht="30" customHeight="1">
      <c r="B90" s="39" t="s">
        <v>269</v>
      </c>
      <c r="C90" s="5" t="str">
        <f t="shared" si="2"/>
        <v>應付代收款
B10025行政大樓校舍耐震補強工程規劃設計服務費</v>
      </c>
      <c r="E90" s="25" t="s">
        <v>193</v>
      </c>
      <c r="F90" s="39" t="s">
        <v>269</v>
      </c>
      <c r="G90" s="42" t="s">
        <v>270</v>
      </c>
    </row>
    <row r="91" spans="2:7" ht="30" customHeight="1">
      <c r="B91" s="39" t="s">
        <v>271</v>
      </c>
      <c r="C91" s="5" t="str">
        <f t="shared" si="2"/>
        <v>應付代收款
B10026高級中等以下學校藝術才能班教學設備補助</v>
      </c>
      <c r="E91" s="25" t="s">
        <v>193</v>
      </c>
      <c r="F91" s="39" t="s">
        <v>271</v>
      </c>
      <c r="G91" s="42" t="s">
        <v>272</v>
      </c>
    </row>
    <row r="92" spans="2:7" ht="30" customHeight="1">
      <c r="B92" s="39" t="s">
        <v>273</v>
      </c>
      <c r="C92" s="5" t="str">
        <f t="shared" si="2"/>
        <v>應付代收款
B10028和平樓琴房整修工程</v>
      </c>
      <c r="E92" s="25" t="s">
        <v>193</v>
      </c>
      <c r="F92" s="39" t="s">
        <v>273</v>
      </c>
      <c r="G92" s="40" t="s">
        <v>274</v>
      </c>
    </row>
    <row r="93" spans="2:7" ht="30" customHeight="1">
      <c r="B93" s="39" t="s">
        <v>275</v>
      </c>
      <c r="C93" s="5" t="str">
        <f t="shared" si="2"/>
        <v>應付代收款
C00001教務處代辦事項</v>
      </c>
      <c r="E93" s="25" t="s">
        <v>193</v>
      </c>
      <c r="F93" s="39" t="s">
        <v>275</v>
      </c>
      <c r="G93" s="40" t="s">
        <v>276</v>
      </c>
    </row>
    <row r="94" spans="2:7" ht="30" customHeight="1">
      <c r="B94" s="39" t="s">
        <v>149</v>
      </c>
      <c r="C94" s="5" t="str">
        <f t="shared" si="2"/>
        <v>應付代收款
C00002教科書款</v>
      </c>
      <c r="E94" s="25" t="s">
        <v>193</v>
      </c>
      <c r="F94" s="39" t="s">
        <v>149</v>
      </c>
      <c r="G94" s="40" t="s">
        <v>150</v>
      </c>
    </row>
    <row r="95" spans="2:7" ht="30" customHeight="1">
      <c r="B95" s="39" t="s">
        <v>151</v>
      </c>
      <c r="C95" s="5" t="str">
        <f t="shared" si="2"/>
        <v>應付代收款
C00003調整教師授課節數及導師費補助款(普通班)</v>
      </c>
      <c r="E95" s="25" t="s">
        <v>193</v>
      </c>
      <c r="F95" s="39" t="s">
        <v>151</v>
      </c>
      <c r="G95" s="42" t="s">
        <v>277</v>
      </c>
    </row>
    <row r="96" spans="2:7" ht="30" customHeight="1">
      <c r="B96" s="39" t="s">
        <v>278</v>
      </c>
      <c r="C96" s="5" t="str">
        <f t="shared" si="2"/>
        <v>應付代收款
C00004學習扶助經費</v>
      </c>
      <c r="E96" s="25" t="s">
        <v>193</v>
      </c>
      <c r="F96" s="39" t="s">
        <v>278</v>
      </c>
      <c r="G96" s="40" t="s">
        <v>279</v>
      </c>
    </row>
    <row r="97" spans="2:7" ht="30" customHeight="1">
      <c r="B97" s="39" t="s">
        <v>280</v>
      </c>
      <c r="C97" s="5" t="str">
        <f t="shared" si="2"/>
        <v>應付代收款
C00005本土語言經費</v>
      </c>
      <c r="E97" s="25" t="s">
        <v>193</v>
      </c>
      <c r="F97" s="39" t="s">
        <v>280</v>
      </c>
      <c r="G97" s="40" t="s">
        <v>281</v>
      </c>
    </row>
    <row r="98" spans="2:7" ht="30" customHeight="1">
      <c r="B98" s="39" t="s">
        <v>282</v>
      </c>
      <c r="C98" s="5" t="str">
        <f t="shared" si="2"/>
        <v>應付代收款
C00006經濟弱勢學生就學補助款</v>
      </c>
      <c r="E98" s="25" t="s">
        <v>193</v>
      </c>
      <c r="F98" s="39" t="s">
        <v>282</v>
      </c>
      <c r="G98" s="40" t="s">
        <v>283</v>
      </c>
    </row>
    <row r="99" spans="2:7" ht="30" customHeight="1">
      <c r="B99" s="39" t="s">
        <v>153</v>
      </c>
      <c r="C99" s="5" t="str">
        <f t="shared" si="2"/>
        <v>應付代收款
C00007華語文學習扶助經費</v>
      </c>
      <c r="E99" s="25" t="s">
        <v>193</v>
      </c>
      <c r="F99" s="39" t="s">
        <v>153</v>
      </c>
      <c r="G99" s="40" t="s">
        <v>284</v>
      </c>
    </row>
    <row r="100" spans="2:7" ht="30" customHeight="1">
      <c r="B100" s="39" t="s">
        <v>155</v>
      </c>
      <c r="C100" s="5" t="str">
        <f t="shared" si="2"/>
        <v>應付代收款
C00008捐助推展校務及教學經費(含晉福會)</v>
      </c>
      <c r="E100" s="25" t="s">
        <v>193</v>
      </c>
      <c r="F100" s="39" t="s">
        <v>155</v>
      </c>
      <c r="G100" s="42" t="s">
        <v>285</v>
      </c>
    </row>
    <row r="101" spans="2:7" ht="30" customHeight="1">
      <c r="B101" s="39" t="s">
        <v>286</v>
      </c>
      <c r="C101" s="5" t="str">
        <f t="shared" si="2"/>
        <v>應付代收款
C00010退休教師江淑華圖書購置捐款</v>
      </c>
      <c r="E101" s="25" t="s">
        <v>193</v>
      </c>
      <c r="F101" s="39" t="s">
        <v>286</v>
      </c>
      <c r="G101" s="40" t="s">
        <v>287</v>
      </c>
    </row>
    <row r="102" spans="2:7" ht="30" customHeight="1">
      <c r="B102" s="39" t="s">
        <v>288</v>
      </c>
      <c r="C102" s="5" t="str">
        <f t="shared" si="2"/>
        <v>應付代收款
C00011中小學教師專業發展評鑑計畫</v>
      </c>
      <c r="E102" s="25" t="s">
        <v>193</v>
      </c>
      <c r="F102" s="39" t="s">
        <v>288</v>
      </c>
      <c r="G102" s="40" t="s">
        <v>289</v>
      </c>
    </row>
    <row r="103" spans="2:7" ht="30" customHeight="1">
      <c r="B103" s="39" t="s">
        <v>156</v>
      </c>
      <c r="C103" s="5" t="str">
        <f t="shared" si="2"/>
        <v>應付代收款
C00012讀報經費</v>
      </c>
      <c r="E103" s="25" t="s">
        <v>193</v>
      </c>
      <c r="F103" s="39" t="s">
        <v>156</v>
      </c>
      <c r="G103" s="40" t="s">
        <v>290</v>
      </c>
    </row>
    <row r="104" spans="2:7" ht="30" customHeight="1">
      <c r="B104" s="39" t="s">
        <v>291</v>
      </c>
      <c r="C104" s="5" t="str">
        <f t="shared" si="2"/>
        <v>應付代收款
C00013輔導團代課費及超鐘點(本土語)</v>
      </c>
      <c r="E104" s="25" t="s">
        <v>193</v>
      </c>
      <c r="F104" s="39" t="s">
        <v>291</v>
      </c>
      <c r="G104" s="40" t="s">
        <v>292</v>
      </c>
    </row>
    <row r="105" spans="2:7" ht="30" customHeight="1">
      <c r="B105" s="39" t="s">
        <v>293</v>
      </c>
      <c r="C105" s="5" t="str">
        <f t="shared" si="2"/>
        <v>應付代收款
C00015原住民語精進班</v>
      </c>
      <c r="E105" s="25" t="s">
        <v>193</v>
      </c>
      <c r="F105" s="39" t="s">
        <v>293</v>
      </c>
      <c r="G105" s="40" t="s">
        <v>294</v>
      </c>
    </row>
    <row r="106" spans="2:7" ht="30" customHeight="1">
      <c r="B106" s="39" t="s">
        <v>295</v>
      </c>
      <c r="C106" s="5" t="str">
        <f t="shared" si="2"/>
        <v>應付代收款
C00016留校自習補助經費</v>
      </c>
      <c r="E106" s="25" t="s">
        <v>193</v>
      </c>
      <c r="F106" s="39" t="s">
        <v>295</v>
      </c>
      <c r="G106" s="40" t="s">
        <v>296</v>
      </c>
    </row>
    <row r="107" spans="2:7" ht="30" customHeight="1">
      <c r="B107" s="39" t="s">
        <v>297</v>
      </c>
      <c r="C107" s="5" t="str">
        <f t="shared" si="2"/>
        <v>應付代收款
C00017輔導團代課費及超鐘點(數學)</v>
      </c>
      <c r="E107" s="25" t="s">
        <v>193</v>
      </c>
      <c r="F107" s="39" t="s">
        <v>297</v>
      </c>
      <c r="G107" s="40" t="s">
        <v>298</v>
      </c>
    </row>
    <row r="108" spans="2:7" ht="30" customHeight="1">
      <c r="B108" s="39" t="s">
        <v>299</v>
      </c>
      <c r="C108" s="5" t="str">
        <f t="shared" si="2"/>
        <v>應付代收款
C00018輔導團代課費及超鐘點(科技領域)</v>
      </c>
      <c r="E108" s="25" t="s">
        <v>193</v>
      </c>
      <c r="F108" s="39" t="s">
        <v>299</v>
      </c>
      <c r="G108" s="40" t="s">
        <v>300</v>
      </c>
    </row>
    <row r="109" spans="2:7" ht="30" customHeight="1">
      <c r="B109" s="39" t="s">
        <v>157</v>
      </c>
      <c r="C109" s="5" t="str">
        <f t="shared" si="2"/>
        <v>應付代收款
C00024英語外籍教師經費</v>
      </c>
      <c r="E109" s="25" t="s">
        <v>193</v>
      </c>
      <c r="F109" s="39" t="s">
        <v>157</v>
      </c>
      <c r="G109" s="40" t="s">
        <v>301</v>
      </c>
    </row>
    <row r="110" spans="2:7" ht="30" customHeight="1">
      <c r="B110" s="39" t="s">
        <v>158</v>
      </c>
      <c r="C110" s="5" t="str">
        <f t="shared" si="2"/>
        <v>應付代收款
C00026免試入學報名費</v>
      </c>
      <c r="E110" s="25" t="s">
        <v>193</v>
      </c>
      <c r="F110" s="39" t="s">
        <v>158</v>
      </c>
      <c r="G110" s="40" t="s">
        <v>302</v>
      </c>
    </row>
    <row r="111" spans="2:7" ht="30" customHeight="1">
      <c r="B111" s="39" t="s">
        <v>159</v>
      </c>
      <c r="C111" s="5" t="str">
        <f t="shared" si="2"/>
        <v>應付代收款
C00028仁愛基金</v>
      </c>
      <c r="E111" s="25" t="s">
        <v>193</v>
      </c>
      <c r="F111" s="39" t="s">
        <v>159</v>
      </c>
      <c r="G111" s="40" t="s">
        <v>303</v>
      </c>
    </row>
    <row r="112" spans="2:7" ht="30" customHeight="1">
      <c r="B112" s="39" t="s">
        <v>304</v>
      </c>
      <c r="C112" s="5" t="str">
        <f t="shared" si="2"/>
        <v>應付代收款
C00029英語比賽經費</v>
      </c>
      <c r="E112" s="25" t="s">
        <v>193</v>
      </c>
      <c r="F112" s="39" t="s">
        <v>304</v>
      </c>
      <c r="G112" s="40" t="s">
        <v>305</v>
      </c>
    </row>
    <row r="113" spans="2:7" ht="30" customHeight="1">
      <c r="B113" s="39" t="s">
        <v>306</v>
      </c>
      <c r="C113" s="5" t="str">
        <f t="shared" si="2"/>
        <v>應付代收款
C00030模擬考費</v>
      </c>
      <c r="E113" s="25" t="s">
        <v>193</v>
      </c>
      <c r="F113" s="39" t="s">
        <v>306</v>
      </c>
      <c r="G113" s="40" t="s">
        <v>307</v>
      </c>
    </row>
    <row r="114" spans="2:7" ht="30" customHeight="1">
      <c r="B114" s="39" t="s">
        <v>308</v>
      </c>
      <c r="C114" s="5" t="str">
        <f t="shared" si="2"/>
        <v>應付代收款
C00031國教輔導團商借代理教師經費</v>
      </c>
      <c r="E114" s="25" t="s">
        <v>193</v>
      </c>
      <c r="F114" s="39" t="s">
        <v>308</v>
      </c>
      <c r="G114" s="40" t="s">
        <v>309</v>
      </c>
    </row>
    <row r="115" spans="2:7" ht="30" customHeight="1">
      <c r="B115" s="39" t="s">
        <v>310</v>
      </c>
      <c r="C115" s="5" t="str">
        <f t="shared" si="2"/>
        <v>應付代收款
C00032高級中等以下學校教師線上教學影片拍攝暨募集計畫</v>
      </c>
      <c r="E115" s="25" t="s">
        <v>193</v>
      </c>
      <c r="F115" s="39" t="s">
        <v>310</v>
      </c>
      <c r="G115" s="42" t="s">
        <v>311</v>
      </c>
    </row>
    <row r="116" spans="2:7" ht="30" customHeight="1">
      <c r="B116" s="39" t="s">
        <v>312</v>
      </c>
      <c r="C116" s="5" t="str">
        <f t="shared" si="2"/>
        <v>應付代收款
C00033國中新進教師成長研習</v>
      </c>
      <c r="E116" s="25" t="s">
        <v>193</v>
      </c>
      <c r="F116" s="39" t="s">
        <v>312</v>
      </c>
      <c r="G116" s="40" t="s">
        <v>313</v>
      </c>
    </row>
    <row r="117" spans="2:7" ht="30" customHeight="1">
      <c r="B117" s="39" t="s">
        <v>314</v>
      </c>
      <c r="C117" s="5" t="str">
        <f t="shared" si="2"/>
        <v>應付代收款
C00034科學教育專題研究計畫</v>
      </c>
      <c r="E117" s="25" t="s">
        <v>193</v>
      </c>
      <c r="F117" s="39" t="s">
        <v>314</v>
      </c>
      <c r="G117" s="40" t="s">
        <v>315</v>
      </c>
    </row>
    <row r="118" spans="2:7" ht="30" customHeight="1">
      <c r="B118" s="39" t="s">
        <v>316</v>
      </c>
      <c r="C118" s="5" t="str">
        <f t="shared" si="2"/>
        <v>應付代收款
C10001課後輔導鐘點費</v>
      </c>
      <c r="E118" s="25" t="s">
        <v>193</v>
      </c>
      <c r="F118" s="39" t="s">
        <v>316</v>
      </c>
      <c r="G118" s="40" t="s">
        <v>317</v>
      </c>
    </row>
    <row r="119" spans="2:7" ht="30" customHeight="1">
      <c r="B119" s="39" t="s">
        <v>318</v>
      </c>
      <c r="C119" s="5" t="str">
        <f t="shared" si="2"/>
        <v>應付代收款
C10002課後輔導行政費</v>
      </c>
      <c r="E119" s="25" t="s">
        <v>193</v>
      </c>
      <c r="F119" s="39" t="s">
        <v>318</v>
      </c>
      <c r="G119" s="40" t="s">
        <v>319</v>
      </c>
    </row>
    <row r="120" spans="2:7" ht="30" customHeight="1">
      <c r="B120" s="39" t="s">
        <v>320</v>
      </c>
      <c r="C120" s="5" t="str">
        <f t="shared" ref="C120:C183" si="3">(E120&amp;CHAR(10)&amp;F120&amp;G120)</f>
        <v>應付代收款
C10003課後輔導歷年結餘</v>
      </c>
      <c r="E120" s="25" t="s">
        <v>193</v>
      </c>
      <c r="F120" s="39" t="s">
        <v>320</v>
      </c>
      <c r="G120" s="40" t="s">
        <v>321</v>
      </c>
    </row>
    <row r="121" spans="2:7" ht="30" customHeight="1">
      <c r="B121" s="39" t="s">
        <v>322</v>
      </c>
      <c r="C121" s="5" t="str">
        <f t="shared" si="3"/>
        <v>應付代收款
C10004學藝活動鐘點費</v>
      </c>
      <c r="E121" s="25" t="s">
        <v>193</v>
      </c>
      <c r="F121" s="39" t="s">
        <v>322</v>
      </c>
      <c r="G121" s="40" t="s">
        <v>323</v>
      </c>
    </row>
    <row r="122" spans="2:7" ht="30" customHeight="1">
      <c r="B122" s="39" t="s">
        <v>324</v>
      </c>
      <c r="C122" s="5" t="str">
        <f t="shared" si="3"/>
        <v>應付代收款
C10005學藝活動行政費</v>
      </c>
      <c r="E122" s="25" t="s">
        <v>193</v>
      </c>
      <c r="F122" s="39" t="s">
        <v>324</v>
      </c>
      <c r="G122" s="40" t="s">
        <v>325</v>
      </c>
    </row>
    <row r="123" spans="2:7" ht="30" customHeight="1">
      <c r="B123" s="39" t="s">
        <v>326</v>
      </c>
      <c r="C123" s="5" t="str">
        <f t="shared" si="3"/>
        <v>應付代收款
C10006第一學期課後輔導費</v>
      </c>
      <c r="E123" s="25" t="s">
        <v>193</v>
      </c>
      <c r="F123" s="39" t="s">
        <v>326</v>
      </c>
      <c r="G123" s="40" t="s">
        <v>327</v>
      </c>
    </row>
    <row r="124" spans="2:7" ht="30" customHeight="1">
      <c r="B124" s="39" t="s">
        <v>328</v>
      </c>
      <c r="C124" s="5" t="str">
        <f t="shared" si="3"/>
        <v>應付代收款
C10007第二學期課後輔導費</v>
      </c>
      <c r="E124" s="25" t="s">
        <v>193</v>
      </c>
      <c r="F124" s="39" t="s">
        <v>328</v>
      </c>
      <c r="G124" s="40" t="s">
        <v>329</v>
      </c>
    </row>
    <row r="125" spans="2:7" ht="30" customHeight="1">
      <c r="B125" s="39" t="s">
        <v>330</v>
      </c>
      <c r="C125" s="5" t="str">
        <f t="shared" si="3"/>
        <v>應付代收款
C10008學藝活動費</v>
      </c>
      <c r="E125" s="25" t="s">
        <v>193</v>
      </c>
      <c r="F125" s="39" t="s">
        <v>330</v>
      </c>
      <c r="G125" s="40" t="s">
        <v>331</v>
      </c>
    </row>
    <row r="126" spans="2:7" ht="30" customHeight="1">
      <c r="B126" s="39" t="s">
        <v>332</v>
      </c>
      <c r="C126" s="5" t="str">
        <f t="shared" si="3"/>
        <v>應付代收款
C20001直笛團</v>
      </c>
      <c r="E126" s="25" t="s">
        <v>193</v>
      </c>
      <c r="F126" s="39" t="s">
        <v>332</v>
      </c>
      <c r="G126" s="40" t="s">
        <v>333</v>
      </c>
    </row>
    <row r="127" spans="2:7" ht="30" customHeight="1">
      <c r="B127" s="39" t="s">
        <v>334</v>
      </c>
      <c r="C127" s="5" t="str">
        <f t="shared" si="3"/>
        <v>應付代收款
C20002直笛團發展基金</v>
      </c>
      <c r="E127" s="25" t="s">
        <v>193</v>
      </c>
      <c r="F127" s="39" t="s">
        <v>334</v>
      </c>
      <c r="G127" s="40" t="s">
        <v>335</v>
      </c>
    </row>
    <row r="128" spans="2:7" ht="30" customHeight="1">
      <c r="B128" s="39" t="s">
        <v>336</v>
      </c>
      <c r="C128" s="5" t="str">
        <f t="shared" si="3"/>
        <v>應付代收款
C20003直笛團學藝活動費</v>
      </c>
      <c r="E128" s="25" t="s">
        <v>193</v>
      </c>
      <c r="F128" s="39" t="s">
        <v>336</v>
      </c>
      <c r="G128" s="40" t="s">
        <v>337</v>
      </c>
    </row>
    <row r="129" spans="2:7" ht="30" customHeight="1">
      <c r="B129" s="39" t="s">
        <v>338</v>
      </c>
      <c r="C129" s="5" t="str">
        <f t="shared" si="3"/>
        <v>應付代收款
C20005學術性社團</v>
      </c>
      <c r="E129" s="25" t="s">
        <v>193</v>
      </c>
      <c r="F129" s="39" t="s">
        <v>338</v>
      </c>
      <c r="G129" s="40" t="s">
        <v>339</v>
      </c>
    </row>
    <row r="130" spans="2:7" ht="30" customHeight="1">
      <c r="B130" s="39" t="s">
        <v>340</v>
      </c>
      <c r="C130" s="5" t="str">
        <f t="shared" si="3"/>
        <v>應付代收款
C30001生物實驗營</v>
      </c>
      <c r="E130" s="25" t="s">
        <v>193</v>
      </c>
      <c r="F130" s="39" t="s">
        <v>340</v>
      </c>
      <c r="G130" s="40" t="s">
        <v>341</v>
      </c>
    </row>
    <row r="131" spans="2:7" ht="30" customHeight="1">
      <c r="B131" s="39" t="s">
        <v>342</v>
      </c>
      <c r="C131" s="5" t="str">
        <f t="shared" si="3"/>
        <v>應付代收款
C30002扯鈴營</v>
      </c>
      <c r="E131" s="25" t="s">
        <v>193</v>
      </c>
      <c r="F131" s="39" t="s">
        <v>342</v>
      </c>
      <c r="G131" s="40" t="s">
        <v>343</v>
      </c>
    </row>
    <row r="132" spans="2:7" ht="30" customHeight="1">
      <c r="B132" s="39" t="s">
        <v>344</v>
      </c>
      <c r="C132" s="5" t="str">
        <f t="shared" si="3"/>
        <v>應付代收款
C30003科學營</v>
      </c>
      <c r="E132" s="25" t="s">
        <v>193</v>
      </c>
      <c r="F132" s="39" t="s">
        <v>344</v>
      </c>
      <c r="G132" s="40" t="s">
        <v>345</v>
      </c>
    </row>
    <row r="133" spans="2:7" ht="30" customHeight="1">
      <c r="B133" s="39" t="s">
        <v>346</v>
      </c>
      <c r="C133" s="5" t="str">
        <f t="shared" si="3"/>
        <v>應付代收款
C30004藝文營</v>
      </c>
      <c r="E133" s="25" t="s">
        <v>193</v>
      </c>
      <c r="F133" s="39" t="s">
        <v>346</v>
      </c>
      <c r="G133" s="40" t="s">
        <v>347</v>
      </c>
    </row>
    <row r="134" spans="2:7" ht="30" customHeight="1">
      <c r="B134" s="39" t="s">
        <v>348</v>
      </c>
      <c r="C134" s="5" t="str">
        <f t="shared" si="3"/>
        <v>應付代收款
C30005空拍機營</v>
      </c>
      <c r="E134" s="25" t="s">
        <v>193</v>
      </c>
      <c r="F134" s="39" t="s">
        <v>348</v>
      </c>
      <c r="G134" s="40" t="s">
        <v>349</v>
      </c>
    </row>
    <row r="135" spans="2:7" ht="30" customHeight="1">
      <c r="B135" s="39" t="s">
        <v>160</v>
      </c>
      <c r="C135" s="5" t="str">
        <f t="shared" si="3"/>
        <v>應付代收款
D00001學務處代辦事項</v>
      </c>
      <c r="E135" s="25" t="s">
        <v>193</v>
      </c>
      <c r="F135" s="39" t="s">
        <v>160</v>
      </c>
      <c r="G135" s="40" t="s">
        <v>350</v>
      </c>
    </row>
    <row r="136" spans="2:7" ht="30" customHeight="1">
      <c r="B136" s="39" t="s">
        <v>161</v>
      </c>
      <c r="C136" s="5" t="str">
        <f t="shared" si="3"/>
        <v>應付代收款
D00002平安保險費</v>
      </c>
      <c r="E136" s="25" t="s">
        <v>193</v>
      </c>
      <c r="F136" s="39" t="s">
        <v>161</v>
      </c>
      <c r="G136" s="40" t="s">
        <v>152</v>
      </c>
    </row>
    <row r="137" spans="2:7" ht="30" customHeight="1">
      <c r="B137" s="39" t="s">
        <v>351</v>
      </c>
      <c r="C137" s="5" t="str">
        <f t="shared" si="3"/>
        <v>應付代收款
D00003畢業紀念冊</v>
      </c>
      <c r="E137" s="25" t="s">
        <v>193</v>
      </c>
      <c r="F137" s="39" t="s">
        <v>351</v>
      </c>
      <c r="G137" s="40" t="s">
        <v>352</v>
      </c>
    </row>
    <row r="138" spans="2:7" ht="30" customHeight="1">
      <c r="B138" s="39" t="s">
        <v>353</v>
      </c>
      <c r="C138" s="5" t="str">
        <f t="shared" si="3"/>
        <v>應付代收款
D00005新生服裝及學用品</v>
      </c>
      <c r="E138" s="25" t="s">
        <v>193</v>
      </c>
      <c r="F138" s="39" t="s">
        <v>353</v>
      </c>
      <c r="G138" s="40" t="s">
        <v>354</v>
      </c>
    </row>
    <row r="139" spans="2:7" ht="30" customHeight="1">
      <c r="B139" s="39" t="s">
        <v>355</v>
      </c>
      <c r="C139" s="5" t="str">
        <f t="shared" si="3"/>
        <v>應付代收款
D00006名牌費</v>
      </c>
      <c r="E139" s="25" t="s">
        <v>193</v>
      </c>
      <c r="F139" s="39" t="s">
        <v>355</v>
      </c>
      <c r="G139" s="40" t="s">
        <v>356</v>
      </c>
    </row>
    <row r="140" spans="2:7" ht="30" customHeight="1">
      <c r="B140" s="39" t="s">
        <v>357</v>
      </c>
      <c r="C140" s="5" t="str">
        <f t="shared" si="3"/>
        <v>應付代收款
D00007七年級戶外教育活動費</v>
      </c>
      <c r="E140" s="25" t="s">
        <v>193</v>
      </c>
      <c r="F140" s="39" t="s">
        <v>357</v>
      </c>
      <c r="G140" s="40" t="s">
        <v>358</v>
      </c>
    </row>
    <row r="141" spans="2:7" ht="30" customHeight="1">
      <c r="B141" s="39" t="s">
        <v>359</v>
      </c>
      <c r="C141" s="5" t="str">
        <f t="shared" si="3"/>
        <v>應付代收款
D00008八年級戶外教育活動費</v>
      </c>
      <c r="E141" s="25" t="s">
        <v>193</v>
      </c>
      <c r="F141" s="39" t="s">
        <v>359</v>
      </c>
      <c r="G141" s="40" t="s">
        <v>360</v>
      </c>
    </row>
    <row r="142" spans="2:7" ht="30" customHeight="1">
      <c r="B142" s="39" t="s">
        <v>162</v>
      </c>
      <c r="C142" s="5" t="str">
        <f t="shared" si="3"/>
        <v>應付代收款
D00009九年級戶外教育活動費</v>
      </c>
      <c r="E142" s="25" t="s">
        <v>193</v>
      </c>
      <c r="F142" s="39" t="s">
        <v>162</v>
      </c>
      <c r="G142" s="40" t="s">
        <v>361</v>
      </c>
    </row>
    <row r="143" spans="2:7" ht="30" customHeight="1">
      <c r="B143" s="39" t="s">
        <v>362</v>
      </c>
      <c r="C143" s="5" t="str">
        <f t="shared" si="3"/>
        <v>應付代收款
D00010學生健檢補助</v>
      </c>
      <c r="E143" s="25" t="s">
        <v>193</v>
      </c>
      <c r="F143" s="39" t="s">
        <v>362</v>
      </c>
      <c r="G143" s="40" t="s">
        <v>363</v>
      </c>
    </row>
    <row r="144" spans="2:7" ht="30" customHeight="1">
      <c r="B144" s="39" t="s">
        <v>364</v>
      </c>
      <c r="C144" s="5" t="str">
        <f t="shared" si="3"/>
        <v>應付代收款
D00011簿本費</v>
      </c>
      <c r="E144" s="25" t="s">
        <v>193</v>
      </c>
      <c r="F144" s="39" t="s">
        <v>364</v>
      </c>
      <c r="G144" s="40" t="s">
        <v>365</v>
      </c>
    </row>
    <row r="145" spans="2:7" ht="30" customHeight="1">
      <c r="B145" s="39" t="s">
        <v>366</v>
      </c>
      <c r="C145" s="5" t="str">
        <f t="shared" si="3"/>
        <v>應付代收款
D00013捐助弱勢學生午餐基金(含慈炬會)</v>
      </c>
      <c r="E145" s="25" t="s">
        <v>193</v>
      </c>
      <c r="F145" s="39" t="s">
        <v>366</v>
      </c>
      <c r="G145" s="40" t="s">
        <v>367</v>
      </c>
    </row>
    <row r="146" spans="2:7" ht="30" customHeight="1">
      <c r="B146" s="39" t="s">
        <v>368</v>
      </c>
      <c r="C146" s="5" t="str">
        <f t="shared" si="3"/>
        <v>應付代收款
D00015健康促進活動經費</v>
      </c>
      <c r="E146" s="25" t="s">
        <v>193</v>
      </c>
      <c r="F146" s="39" t="s">
        <v>368</v>
      </c>
      <c r="G146" s="40" t="s">
        <v>369</v>
      </c>
    </row>
    <row r="147" spans="2:7" ht="30" customHeight="1">
      <c r="B147" s="39" t="s">
        <v>370</v>
      </c>
      <c r="C147" s="5" t="str">
        <f t="shared" si="3"/>
        <v>應付代收款
D00016畢業典禮禮金</v>
      </c>
      <c r="E147" s="25" t="s">
        <v>193</v>
      </c>
      <c r="F147" s="39" t="s">
        <v>370</v>
      </c>
      <c r="G147" s="40" t="s">
        <v>371</v>
      </c>
    </row>
    <row r="148" spans="2:7" ht="30" customHeight="1">
      <c r="B148" s="39" t="s">
        <v>372</v>
      </c>
      <c r="C148" s="5" t="str">
        <f t="shared" si="3"/>
        <v>應付代收款
D00017中等學校足球聯賽組訓費</v>
      </c>
      <c r="E148" s="25" t="s">
        <v>193</v>
      </c>
      <c r="F148" s="39" t="s">
        <v>372</v>
      </c>
      <c r="G148" s="40" t="s">
        <v>373</v>
      </c>
    </row>
    <row r="149" spans="2:7" ht="30" customHeight="1">
      <c r="B149" s="39" t="s">
        <v>374</v>
      </c>
      <c r="C149" s="5" t="str">
        <f t="shared" si="3"/>
        <v>應付代收款
D00018扯鈴培訓金</v>
      </c>
      <c r="E149" s="25" t="s">
        <v>193</v>
      </c>
      <c r="F149" s="39" t="s">
        <v>374</v>
      </c>
      <c r="G149" s="40" t="s">
        <v>375</v>
      </c>
    </row>
    <row r="150" spans="2:7" ht="30" customHeight="1">
      <c r="B150" s="39" t="s">
        <v>376</v>
      </c>
      <c r="C150" s="5" t="str">
        <f t="shared" si="3"/>
        <v>應付代收款
D00020體育育樂營</v>
      </c>
      <c r="E150" s="25" t="s">
        <v>193</v>
      </c>
      <c r="F150" s="39" t="s">
        <v>376</v>
      </c>
      <c r="G150" s="40" t="s">
        <v>377</v>
      </c>
    </row>
    <row r="151" spans="2:7" ht="30" customHeight="1">
      <c r="B151" s="39" t="s">
        <v>378</v>
      </c>
      <c r="C151" s="5" t="str">
        <f t="shared" si="3"/>
        <v>應付代收款
D00021志願服務學習手冊</v>
      </c>
      <c r="E151" s="25" t="s">
        <v>193</v>
      </c>
      <c r="F151" s="39" t="s">
        <v>378</v>
      </c>
      <c r="G151" s="40" t="s">
        <v>379</v>
      </c>
    </row>
    <row r="152" spans="2:7" ht="30" customHeight="1">
      <c r="B152" s="39" t="s">
        <v>380</v>
      </c>
      <c r="C152" s="5" t="str">
        <f t="shared" si="3"/>
        <v>應付代收款
D00025足球隊發展基金</v>
      </c>
      <c r="E152" s="25" t="s">
        <v>193</v>
      </c>
      <c r="F152" s="39" t="s">
        <v>380</v>
      </c>
      <c r="G152" s="40" t="s">
        <v>381</v>
      </c>
    </row>
    <row r="153" spans="2:7" ht="30" customHeight="1">
      <c r="B153" s="39" t="s">
        <v>382</v>
      </c>
      <c r="C153" s="5" t="str">
        <f t="shared" si="3"/>
        <v>應付代收款
D00027體育相關經費</v>
      </c>
      <c r="E153" s="25" t="s">
        <v>193</v>
      </c>
      <c r="F153" s="39" t="s">
        <v>382</v>
      </c>
      <c r="G153" s="40" t="s">
        <v>383</v>
      </c>
    </row>
    <row r="154" spans="2:7" ht="30" customHeight="1">
      <c r="B154" s="39" t="s">
        <v>384</v>
      </c>
      <c r="C154" s="5" t="str">
        <f t="shared" si="3"/>
        <v>應付代收款
D00029籃球隊發展基金</v>
      </c>
      <c r="E154" s="25" t="s">
        <v>193</v>
      </c>
      <c r="F154" s="39" t="s">
        <v>384</v>
      </c>
      <c r="G154" s="40" t="s">
        <v>385</v>
      </c>
    </row>
    <row r="155" spans="2:7" ht="30" customHeight="1">
      <c r="B155" s="39" t="s">
        <v>386</v>
      </c>
      <c r="C155" s="5" t="str">
        <f t="shared" si="3"/>
        <v>應付代收款
D00030足球比賽相關經費</v>
      </c>
      <c r="E155" s="25" t="s">
        <v>193</v>
      </c>
      <c r="F155" s="39" t="s">
        <v>386</v>
      </c>
      <c r="G155" s="40" t="s">
        <v>387</v>
      </c>
    </row>
    <row r="156" spans="2:7" ht="30" customHeight="1">
      <c r="B156" s="39" t="s">
        <v>388</v>
      </c>
      <c r="C156" s="5" t="str">
        <f t="shared" si="3"/>
        <v>應付代收款
D00031籃球比賽相關經費</v>
      </c>
      <c r="E156" s="25" t="s">
        <v>193</v>
      </c>
      <c r="F156" s="39" t="s">
        <v>388</v>
      </c>
      <c r="G156" s="40" t="s">
        <v>389</v>
      </c>
    </row>
    <row r="157" spans="2:7" ht="30" customHeight="1">
      <c r="B157" s="39" t="s">
        <v>390</v>
      </c>
      <c r="C157" s="5" t="str">
        <f t="shared" si="3"/>
        <v>應付代收款
D00034多元生理用品</v>
      </c>
      <c r="E157" s="25" t="s">
        <v>193</v>
      </c>
      <c r="F157" s="39" t="s">
        <v>390</v>
      </c>
      <c r="G157" s="40" t="s">
        <v>391</v>
      </c>
    </row>
    <row r="158" spans="2:7" ht="30" customHeight="1">
      <c r="B158" s="39" t="s">
        <v>392</v>
      </c>
      <c r="C158" s="5" t="str">
        <f t="shared" si="3"/>
        <v>應付代收款
D10001午餐費</v>
      </c>
      <c r="E158" s="25" t="s">
        <v>193</v>
      </c>
      <c r="F158" s="39" t="s">
        <v>392</v>
      </c>
      <c r="G158" s="40" t="s">
        <v>393</v>
      </c>
    </row>
    <row r="159" spans="2:7" ht="30" customHeight="1">
      <c r="B159" s="39" t="s">
        <v>394</v>
      </c>
      <c r="C159" s="5" t="str">
        <f t="shared" si="3"/>
        <v>應付代收款
D10002午餐專戶利息及罰款收入</v>
      </c>
      <c r="E159" s="25" t="s">
        <v>193</v>
      </c>
      <c r="F159" s="39" t="s">
        <v>394</v>
      </c>
      <c r="G159" s="40" t="s">
        <v>395</v>
      </c>
    </row>
    <row r="160" spans="2:7" ht="30" customHeight="1">
      <c r="B160" s="39" t="s">
        <v>396</v>
      </c>
      <c r="C160" s="5" t="str">
        <f t="shared" si="3"/>
        <v>應付代收款
D10003無力支付午餐補助</v>
      </c>
      <c r="E160" s="25" t="s">
        <v>193</v>
      </c>
      <c r="F160" s="39" t="s">
        <v>396</v>
      </c>
      <c r="G160" s="40" t="s">
        <v>397</v>
      </c>
    </row>
    <row r="161" spans="2:7" ht="30" customHeight="1">
      <c r="B161" s="39" t="s">
        <v>398</v>
      </c>
      <c r="C161" s="5" t="str">
        <f t="shared" si="3"/>
        <v>應付代收款
D10004營養午餐補助款</v>
      </c>
      <c r="E161" s="25" t="s">
        <v>193</v>
      </c>
      <c r="F161" s="39" t="s">
        <v>398</v>
      </c>
      <c r="G161" s="40" t="s">
        <v>399</v>
      </c>
    </row>
    <row r="162" spans="2:7" ht="30" customHeight="1">
      <c r="B162" s="39" t="s">
        <v>400</v>
      </c>
      <c r="C162" s="5" t="str">
        <f t="shared" si="3"/>
        <v>應付代收款
D10005午餐導師指導費</v>
      </c>
      <c r="E162" s="25" t="s">
        <v>193</v>
      </c>
      <c r="F162" s="39" t="s">
        <v>400</v>
      </c>
      <c r="G162" s="40" t="s">
        <v>401</v>
      </c>
    </row>
    <row r="163" spans="2:7" ht="30" customHeight="1">
      <c r="B163" s="39" t="s">
        <v>402</v>
      </c>
      <c r="C163" s="5" t="str">
        <f t="shared" si="3"/>
        <v>應付代收款
D100073章1Q食材獎勵金</v>
      </c>
      <c r="E163" s="25" t="s">
        <v>193</v>
      </c>
      <c r="F163" s="39" t="s">
        <v>402</v>
      </c>
      <c r="G163" s="40" t="s">
        <v>185</v>
      </c>
    </row>
    <row r="164" spans="2:7" ht="30" customHeight="1">
      <c r="B164" s="39" t="s">
        <v>403</v>
      </c>
      <c r="C164" s="5" t="str">
        <f t="shared" si="3"/>
        <v>應付代收款
D20001教育儲蓄戶</v>
      </c>
      <c r="E164" s="25" t="s">
        <v>193</v>
      </c>
      <c r="F164" s="39" t="s">
        <v>403</v>
      </c>
      <c r="G164" s="40" t="s">
        <v>404</v>
      </c>
    </row>
    <row r="165" spans="2:7" ht="30" customHeight="1">
      <c r="B165" s="39" t="s">
        <v>405</v>
      </c>
      <c r="C165" s="5" t="str">
        <f t="shared" si="3"/>
        <v>應付代收款
D20002學生各項獎助學金</v>
      </c>
      <c r="E165" s="25" t="s">
        <v>193</v>
      </c>
      <c r="F165" s="39" t="s">
        <v>405</v>
      </c>
      <c r="G165" s="40" t="s">
        <v>406</v>
      </c>
    </row>
    <row r="166" spans="2:7" ht="30" customHeight="1">
      <c r="B166" s="39" t="s">
        <v>407</v>
      </c>
      <c r="C166" s="5" t="str">
        <f t="shared" si="3"/>
        <v>應付代收款
D20003學產基金</v>
      </c>
      <c r="E166" s="25" t="s">
        <v>193</v>
      </c>
      <c r="F166" s="39" t="s">
        <v>407</v>
      </c>
      <c r="G166" s="40" t="s">
        <v>408</v>
      </c>
    </row>
    <row r="167" spans="2:7" ht="30" customHeight="1">
      <c r="B167" s="39" t="s">
        <v>409</v>
      </c>
      <c r="C167" s="5" t="str">
        <f t="shared" si="3"/>
        <v>應付代收款
D20004富邦慈善基金會</v>
      </c>
      <c r="E167" s="25" t="s">
        <v>193</v>
      </c>
      <c r="F167" s="39" t="s">
        <v>409</v>
      </c>
      <c r="G167" s="40" t="s">
        <v>410</v>
      </c>
    </row>
    <row r="168" spans="2:7" ht="30" customHeight="1">
      <c r="B168" s="39" t="s">
        <v>411</v>
      </c>
      <c r="C168" s="5" t="str">
        <f t="shared" si="3"/>
        <v>應付代收款
D20006急難慰問金</v>
      </c>
      <c r="E168" s="25" t="s">
        <v>193</v>
      </c>
      <c r="F168" s="39" t="s">
        <v>411</v>
      </c>
      <c r="G168" s="40" t="s">
        <v>184</v>
      </c>
    </row>
    <row r="169" spans="2:7" ht="30" customHeight="1">
      <c r="B169" s="39" t="s">
        <v>412</v>
      </c>
      <c r="C169" s="5" t="str">
        <f t="shared" si="3"/>
        <v>應付代收款
D30001管樂團</v>
      </c>
      <c r="E169" s="25" t="s">
        <v>193</v>
      </c>
      <c r="F169" s="39" t="s">
        <v>412</v>
      </c>
      <c r="G169" s="40" t="s">
        <v>413</v>
      </c>
    </row>
    <row r="170" spans="2:7" ht="30" customHeight="1">
      <c r="B170" s="39" t="s">
        <v>414</v>
      </c>
      <c r="C170" s="5" t="str">
        <f t="shared" si="3"/>
        <v>應付代收款
D30002管樂團發展基金</v>
      </c>
      <c r="E170" s="25" t="s">
        <v>193</v>
      </c>
      <c r="F170" s="39" t="s">
        <v>414</v>
      </c>
      <c r="G170" s="40" t="s">
        <v>415</v>
      </c>
    </row>
    <row r="171" spans="2:7" ht="30" customHeight="1">
      <c r="B171" s="39" t="s">
        <v>416</v>
      </c>
      <c r="C171" s="5" t="str">
        <f t="shared" si="3"/>
        <v>應付代收款
D30003管樂育樂營</v>
      </c>
      <c r="E171" s="25" t="s">
        <v>193</v>
      </c>
      <c r="F171" s="39" t="s">
        <v>416</v>
      </c>
      <c r="G171" s="40" t="s">
        <v>417</v>
      </c>
    </row>
    <row r="172" spans="2:7" ht="30" customHeight="1">
      <c r="B172" s="39" t="s">
        <v>418</v>
      </c>
      <c r="C172" s="5" t="str">
        <f t="shared" si="3"/>
        <v>應付代收款
D30005管樂團寒訓</v>
      </c>
      <c r="E172" s="25" t="s">
        <v>193</v>
      </c>
      <c r="F172" s="39" t="s">
        <v>418</v>
      </c>
      <c r="G172" s="40" t="s">
        <v>419</v>
      </c>
    </row>
    <row r="173" spans="2:7" ht="30" customHeight="1">
      <c r="B173" s="39" t="s">
        <v>420</v>
      </c>
      <c r="C173" s="5" t="str">
        <f t="shared" si="3"/>
        <v>應付代收款
D40001社團歷年結餘款及社團發展基金</v>
      </c>
      <c r="E173" s="25" t="s">
        <v>193</v>
      </c>
      <c r="F173" s="39" t="s">
        <v>420</v>
      </c>
      <c r="G173" s="40" t="s">
        <v>421</v>
      </c>
    </row>
    <row r="174" spans="2:7" ht="30" customHeight="1">
      <c r="B174" s="39" t="s">
        <v>422</v>
      </c>
      <c r="C174" s="5" t="str">
        <f t="shared" si="3"/>
        <v>應付代收款
D40002吉他社</v>
      </c>
      <c r="E174" s="25" t="s">
        <v>193</v>
      </c>
      <c r="F174" s="39" t="s">
        <v>422</v>
      </c>
      <c r="G174" s="40" t="s">
        <v>423</v>
      </c>
    </row>
    <row r="175" spans="2:7" ht="30" customHeight="1">
      <c r="B175" s="39" t="s">
        <v>424</v>
      </c>
      <c r="C175" s="5" t="str">
        <f t="shared" si="3"/>
        <v>應付代收款
D40007熱舞社</v>
      </c>
      <c r="E175" s="25" t="s">
        <v>193</v>
      </c>
      <c r="F175" s="39" t="s">
        <v>424</v>
      </c>
      <c r="G175" s="40" t="s">
        <v>186</v>
      </c>
    </row>
    <row r="176" spans="2:7" ht="30" customHeight="1">
      <c r="B176" s="39" t="s">
        <v>425</v>
      </c>
      <c r="C176" s="5" t="str">
        <f t="shared" si="3"/>
        <v>應付代收款
D40010美工設計社</v>
      </c>
      <c r="E176" s="25" t="s">
        <v>193</v>
      </c>
      <c r="F176" s="39" t="s">
        <v>425</v>
      </c>
      <c r="G176" s="40" t="s">
        <v>426</v>
      </c>
    </row>
    <row r="177" spans="2:7" ht="30" customHeight="1">
      <c r="B177" s="39" t="s">
        <v>427</v>
      </c>
      <c r="C177" s="5" t="str">
        <f t="shared" si="3"/>
        <v>應付代收款
D40013籃球社</v>
      </c>
      <c r="E177" s="25" t="s">
        <v>193</v>
      </c>
      <c r="F177" s="39" t="s">
        <v>427</v>
      </c>
      <c r="G177" s="40" t="s">
        <v>187</v>
      </c>
    </row>
    <row r="178" spans="2:7" ht="30" customHeight="1">
      <c r="B178" s="39" t="s">
        <v>428</v>
      </c>
      <c r="C178" s="5" t="str">
        <f t="shared" si="3"/>
        <v>應付代收款
D40016扯鈴社</v>
      </c>
      <c r="E178" s="25" t="s">
        <v>193</v>
      </c>
      <c r="F178" s="39" t="s">
        <v>428</v>
      </c>
      <c r="G178" s="40" t="s">
        <v>188</v>
      </c>
    </row>
    <row r="179" spans="2:7" ht="30" customHeight="1">
      <c r="B179" s="39" t="s">
        <v>429</v>
      </c>
      <c r="C179" s="5" t="str">
        <f t="shared" si="3"/>
        <v>應付代收款
D40019獨輪車社</v>
      </c>
      <c r="E179" s="25" t="s">
        <v>193</v>
      </c>
      <c r="F179" s="39" t="s">
        <v>429</v>
      </c>
      <c r="G179" s="40" t="s">
        <v>430</v>
      </c>
    </row>
    <row r="180" spans="2:7" ht="30" customHeight="1">
      <c r="B180" s="39" t="s">
        <v>431</v>
      </c>
      <c r="C180" s="5" t="str">
        <f t="shared" si="3"/>
        <v>應付代收款
D40021流行歌唱社</v>
      </c>
      <c r="E180" s="25" t="s">
        <v>193</v>
      </c>
      <c r="F180" s="39" t="s">
        <v>431</v>
      </c>
      <c r="G180" s="40" t="s">
        <v>432</v>
      </c>
    </row>
    <row r="181" spans="2:7" ht="30" customHeight="1">
      <c r="B181" s="39" t="s">
        <v>433</v>
      </c>
      <c r="C181" s="5" t="str">
        <f t="shared" si="3"/>
        <v>應付代收款
D40023手作DIY社</v>
      </c>
      <c r="E181" s="25" t="s">
        <v>193</v>
      </c>
      <c r="F181" s="39" t="s">
        <v>433</v>
      </c>
      <c r="G181" s="40" t="s">
        <v>434</v>
      </c>
    </row>
    <row r="182" spans="2:7" ht="30" customHeight="1">
      <c r="B182" s="39" t="s">
        <v>435</v>
      </c>
      <c r="C182" s="5" t="str">
        <f t="shared" si="3"/>
        <v>應付代收款
D40024童軍團</v>
      </c>
      <c r="E182" s="25" t="s">
        <v>193</v>
      </c>
      <c r="F182" s="39" t="s">
        <v>435</v>
      </c>
      <c r="G182" s="40" t="s">
        <v>436</v>
      </c>
    </row>
    <row r="183" spans="2:7" ht="30" customHeight="1">
      <c r="B183" s="39" t="s">
        <v>437</v>
      </c>
      <c r="C183" s="5" t="str">
        <f t="shared" si="3"/>
        <v>應付代收款
D40029多媒材美術創意社</v>
      </c>
      <c r="E183" s="25" t="s">
        <v>193</v>
      </c>
      <c r="F183" s="39" t="s">
        <v>437</v>
      </c>
      <c r="G183" s="40" t="s">
        <v>438</v>
      </c>
    </row>
    <row r="184" spans="2:7" ht="30" customHeight="1">
      <c r="B184" s="39" t="s">
        <v>439</v>
      </c>
      <c r="C184" s="5" t="str">
        <f t="shared" ref="C184:C247" si="4">(E184&amp;CHAR(10)&amp;F184&amp;G184)</f>
        <v>應付代收款
D40030游泳社</v>
      </c>
      <c r="E184" s="25" t="s">
        <v>193</v>
      </c>
      <c r="F184" s="39" t="s">
        <v>439</v>
      </c>
      <c r="G184" s="40" t="s">
        <v>440</v>
      </c>
    </row>
    <row r="185" spans="2:7" ht="30" customHeight="1">
      <c r="B185" s="39" t="s">
        <v>163</v>
      </c>
      <c r="C185" s="5" t="str">
        <f t="shared" si="4"/>
        <v>應付代收款
E00001輔導室代辦事項</v>
      </c>
      <c r="E185" s="25" t="s">
        <v>193</v>
      </c>
      <c r="F185" s="39" t="s">
        <v>163</v>
      </c>
      <c r="G185" s="40" t="s">
        <v>441</v>
      </c>
    </row>
    <row r="186" spans="2:7" ht="30" customHeight="1">
      <c r="B186" s="39" t="s">
        <v>164</v>
      </c>
      <c r="C186" s="5" t="str">
        <f t="shared" si="4"/>
        <v>應付代收款
E00002調整教師授課節數及導師費補助款(藝才班、特教班)</v>
      </c>
      <c r="E186" s="25" t="s">
        <v>193</v>
      </c>
      <c r="F186" s="39" t="s">
        <v>164</v>
      </c>
      <c r="G186" s="42" t="s">
        <v>442</v>
      </c>
    </row>
    <row r="187" spans="2:7" ht="30" customHeight="1">
      <c r="B187" s="39" t="s">
        <v>165</v>
      </c>
      <c r="C187" s="5" t="str">
        <f t="shared" si="4"/>
        <v>應付代收款
E00003專任輔導教師經費</v>
      </c>
      <c r="E187" s="25" t="s">
        <v>193</v>
      </c>
      <c r="F187" s="39" t="s">
        <v>165</v>
      </c>
      <c r="G187" s="40" t="s">
        <v>443</v>
      </c>
    </row>
    <row r="188" spans="2:7" ht="30" customHeight="1">
      <c r="B188" s="39" t="s">
        <v>166</v>
      </c>
      <c r="C188" s="5" t="str">
        <f t="shared" si="4"/>
        <v>應付代收款
E00005專任專業輔導人員經費</v>
      </c>
      <c r="E188" s="25" t="s">
        <v>193</v>
      </c>
      <c r="F188" s="39" t="s">
        <v>166</v>
      </c>
      <c r="G188" s="40" t="s">
        <v>444</v>
      </c>
    </row>
    <row r="189" spans="2:7" ht="30" customHeight="1">
      <c r="B189" s="39" t="s">
        <v>167</v>
      </c>
      <c r="C189" s="5" t="str">
        <f t="shared" si="4"/>
        <v>應付代收款
E00006生涯發展教育經費</v>
      </c>
      <c r="E189" s="25" t="s">
        <v>193</v>
      </c>
      <c r="F189" s="39" t="s">
        <v>167</v>
      </c>
      <c r="G189" s="40" t="s">
        <v>445</v>
      </c>
    </row>
    <row r="190" spans="2:7" ht="30" customHeight="1">
      <c r="B190" s="39" t="s">
        <v>168</v>
      </c>
      <c r="C190" s="5" t="str">
        <f t="shared" si="4"/>
        <v>應付代收款
E00007身障生補助款</v>
      </c>
      <c r="E190" s="25" t="s">
        <v>193</v>
      </c>
      <c r="F190" s="39" t="s">
        <v>168</v>
      </c>
      <c r="G190" s="40" t="s">
        <v>446</v>
      </c>
    </row>
    <row r="191" spans="2:7" ht="30" customHeight="1">
      <c r="B191" s="39" t="s">
        <v>169</v>
      </c>
      <c r="C191" s="5" t="str">
        <f t="shared" si="4"/>
        <v>應付代收款
E00008特殊教育專業團隊經費</v>
      </c>
      <c r="E191" s="25" t="s">
        <v>193</v>
      </c>
      <c r="F191" s="39" t="s">
        <v>169</v>
      </c>
      <c r="G191" s="40" t="s">
        <v>447</v>
      </c>
    </row>
    <row r="192" spans="2:7" ht="30" customHeight="1">
      <c r="B192" s="39" t="s">
        <v>170</v>
      </c>
      <c r="C192" s="5" t="str">
        <f t="shared" si="4"/>
        <v>應付代收款
E00009英語資優教育方案</v>
      </c>
      <c r="E192" s="25" t="s">
        <v>193</v>
      </c>
      <c r="F192" s="39" t="s">
        <v>170</v>
      </c>
      <c r="G192" s="40" t="s">
        <v>448</v>
      </c>
    </row>
    <row r="193" spans="2:7" ht="30" customHeight="1">
      <c r="B193" s="39" t="s">
        <v>171</v>
      </c>
      <c r="C193" s="5" t="str">
        <f t="shared" si="4"/>
        <v>應付代收款
E00011高關懷學生捐款收入</v>
      </c>
      <c r="E193" s="25" t="s">
        <v>193</v>
      </c>
      <c r="F193" s="39" t="s">
        <v>171</v>
      </c>
      <c r="G193" s="40" t="s">
        <v>449</v>
      </c>
    </row>
    <row r="194" spans="2:7" ht="30" customHeight="1">
      <c r="B194" s="39" t="s">
        <v>172</v>
      </c>
      <c r="C194" s="5" t="str">
        <f t="shared" si="4"/>
        <v>應付代收款
E00012音樂班演奏活動</v>
      </c>
      <c r="E194" s="25" t="s">
        <v>193</v>
      </c>
      <c r="F194" s="39" t="s">
        <v>172</v>
      </c>
      <c r="G194" s="40" t="s">
        <v>450</v>
      </c>
    </row>
    <row r="195" spans="2:7" ht="30" customHeight="1">
      <c r="B195" s="39" t="s">
        <v>173</v>
      </c>
      <c r="C195" s="5" t="str">
        <f t="shared" si="4"/>
        <v>應付代收款
E00013舞蹈班外聘教師鐘點費</v>
      </c>
      <c r="E195" s="25" t="s">
        <v>193</v>
      </c>
      <c r="F195" s="39" t="s">
        <v>173</v>
      </c>
      <c r="G195" s="40" t="s">
        <v>451</v>
      </c>
    </row>
    <row r="196" spans="2:7" ht="30" customHeight="1">
      <c r="B196" s="39" t="s">
        <v>452</v>
      </c>
      <c r="C196" s="5" t="str">
        <f t="shared" si="4"/>
        <v>應付代收款
E00014音樂班外聘教師鐘點費</v>
      </c>
      <c r="E196" s="25" t="s">
        <v>193</v>
      </c>
      <c r="F196" s="39" t="s">
        <v>452</v>
      </c>
      <c r="G196" s="40" t="s">
        <v>453</v>
      </c>
    </row>
    <row r="197" spans="2:7" ht="30" customHeight="1">
      <c r="B197" s="39" t="s">
        <v>454</v>
      </c>
      <c r="C197" s="5" t="str">
        <f t="shared" si="4"/>
        <v>應付代收款
E00016資源班指定捐款</v>
      </c>
      <c r="E197" s="25" t="s">
        <v>193</v>
      </c>
      <c r="F197" s="39" t="s">
        <v>454</v>
      </c>
      <c r="G197" s="40" t="s">
        <v>455</v>
      </c>
    </row>
    <row r="198" spans="2:7" ht="30" customHeight="1">
      <c r="B198" s="39" t="s">
        <v>174</v>
      </c>
      <c r="C198" s="5" t="str">
        <f t="shared" si="4"/>
        <v>應付代收款
E00017國中技藝教育課程遴輔費</v>
      </c>
      <c r="E198" s="25" t="s">
        <v>193</v>
      </c>
      <c r="F198" s="39" t="s">
        <v>174</v>
      </c>
      <c r="G198" s="40" t="s">
        <v>456</v>
      </c>
    </row>
    <row r="199" spans="2:7" ht="30" customHeight="1">
      <c r="B199" s="39" t="s">
        <v>175</v>
      </c>
      <c r="C199" s="5" t="str">
        <f t="shared" si="4"/>
        <v>應付代收款
E00019少年保護安置個案經費</v>
      </c>
      <c r="E199" s="25" t="s">
        <v>193</v>
      </c>
      <c r="F199" s="39" t="s">
        <v>175</v>
      </c>
      <c r="G199" s="40" t="s">
        <v>457</v>
      </c>
    </row>
    <row r="200" spans="2:7" ht="30" customHeight="1">
      <c r="B200" s="39" t="s">
        <v>176</v>
      </c>
      <c r="C200" s="5" t="str">
        <f t="shared" si="4"/>
        <v>應付代收款
E00020舞蹈班捐款</v>
      </c>
      <c r="E200" s="25" t="s">
        <v>193</v>
      </c>
      <c r="F200" s="39" t="s">
        <v>176</v>
      </c>
      <c r="G200" s="40" t="s">
        <v>458</v>
      </c>
    </row>
    <row r="201" spans="2:7" ht="30" customHeight="1">
      <c r="B201" s="39" t="s">
        <v>177</v>
      </c>
      <c r="C201" s="5" t="str">
        <f t="shared" si="4"/>
        <v>應付代收款
E00021舞蹈班畢業展演經費</v>
      </c>
      <c r="E201" s="25" t="s">
        <v>193</v>
      </c>
      <c r="F201" s="39" t="s">
        <v>177</v>
      </c>
      <c r="G201" s="40" t="s">
        <v>459</v>
      </c>
    </row>
    <row r="202" spans="2:7" ht="30" customHeight="1">
      <c r="B202" s="39" t="s">
        <v>460</v>
      </c>
      <c r="C202" s="5" t="str">
        <f t="shared" si="4"/>
        <v>應付代收款
E00024藝術才能舞蹈班鑑定實施計畫</v>
      </c>
      <c r="E202" s="25" t="s">
        <v>193</v>
      </c>
      <c r="F202" s="39" t="s">
        <v>460</v>
      </c>
      <c r="G202" s="40" t="s">
        <v>461</v>
      </c>
    </row>
    <row r="203" spans="2:7" ht="30" customHeight="1">
      <c r="B203" s="39" t="s">
        <v>462</v>
      </c>
      <c r="C203" s="5" t="str">
        <f t="shared" si="4"/>
        <v>應付代收款
E00025探索體驗教育</v>
      </c>
      <c r="E203" s="25" t="s">
        <v>193</v>
      </c>
      <c r="F203" s="39" t="s">
        <v>462</v>
      </c>
      <c r="G203" s="40" t="s">
        <v>463</v>
      </c>
    </row>
    <row r="204" spans="2:7" ht="30" customHeight="1">
      <c r="B204" s="39" t="s">
        <v>178</v>
      </c>
      <c r="C204" s="5" t="str">
        <f t="shared" si="4"/>
        <v>應付代收款
E00026音樂班畢業展演經費</v>
      </c>
      <c r="E204" s="25" t="s">
        <v>193</v>
      </c>
      <c r="F204" s="39" t="s">
        <v>178</v>
      </c>
      <c r="G204" s="40" t="s">
        <v>464</v>
      </c>
    </row>
    <row r="205" spans="2:7" ht="30" customHeight="1">
      <c r="B205" s="39" t="s">
        <v>179</v>
      </c>
      <c r="C205" s="5" t="str">
        <f t="shared" si="4"/>
        <v>應付代收款
E00028舞展禮金</v>
      </c>
      <c r="E205" s="25" t="s">
        <v>193</v>
      </c>
      <c r="F205" s="39" t="s">
        <v>179</v>
      </c>
      <c r="G205" s="40" t="s">
        <v>465</v>
      </c>
    </row>
    <row r="206" spans="2:7" ht="30" customHeight="1">
      <c r="B206" s="39" t="s">
        <v>180</v>
      </c>
      <c r="C206" s="5" t="str">
        <f t="shared" si="4"/>
        <v>應付代收款
E00029舞蹈比賽經費</v>
      </c>
      <c r="E206" s="25" t="s">
        <v>193</v>
      </c>
      <c r="F206" s="39" t="s">
        <v>180</v>
      </c>
      <c r="G206" s="40" t="s">
        <v>466</v>
      </c>
    </row>
    <row r="207" spans="2:7" ht="30" customHeight="1">
      <c r="B207" s="39" t="s">
        <v>467</v>
      </c>
      <c r="C207" s="5" t="str">
        <f t="shared" si="4"/>
        <v>應付代收款
E00030音樂比賽經費</v>
      </c>
      <c r="E207" s="25" t="s">
        <v>193</v>
      </c>
      <c r="F207" s="39" t="s">
        <v>467</v>
      </c>
      <c r="G207" s="40" t="s">
        <v>468</v>
      </c>
    </row>
    <row r="208" spans="2:7" ht="30" customHeight="1">
      <c r="B208" s="39" t="s">
        <v>181</v>
      </c>
      <c r="C208" s="5" t="str">
        <f t="shared" si="4"/>
        <v>應付代收款
E00031創造力資優經費</v>
      </c>
      <c r="E208" s="25" t="s">
        <v>193</v>
      </c>
      <c r="F208" s="39" t="s">
        <v>181</v>
      </c>
      <c r="G208" s="40" t="s">
        <v>469</v>
      </c>
    </row>
    <row r="209" spans="2:7" ht="30" customHeight="1">
      <c r="B209" s="39" t="s">
        <v>470</v>
      </c>
      <c r="C209" s="5" t="str">
        <f t="shared" si="4"/>
        <v>應付代收款
E00033高關懷適性化課程經費</v>
      </c>
      <c r="E209" s="25" t="s">
        <v>193</v>
      </c>
      <c r="F209" s="39" t="s">
        <v>470</v>
      </c>
      <c r="G209" s="40" t="s">
        <v>471</v>
      </c>
    </row>
    <row r="210" spans="2:7" ht="30" customHeight="1">
      <c r="B210" s="39" t="s">
        <v>182</v>
      </c>
      <c r="C210" s="5" t="str">
        <f t="shared" si="4"/>
        <v>應付代收款
E00034中輟預防-學生適性化課程經費</v>
      </c>
      <c r="E210" s="25" t="s">
        <v>193</v>
      </c>
      <c r="F210" s="39" t="s">
        <v>182</v>
      </c>
      <c r="G210" s="40" t="s">
        <v>472</v>
      </c>
    </row>
    <row r="211" spans="2:7" ht="30" customHeight="1">
      <c r="B211" s="39" t="s">
        <v>183</v>
      </c>
      <c r="C211" s="5" t="str">
        <f t="shared" si="4"/>
        <v>應付代收款
E00035科技教育計畫經費</v>
      </c>
      <c r="E211" s="25" t="s">
        <v>193</v>
      </c>
      <c r="F211" s="39" t="s">
        <v>183</v>
      </c>
      <c r="G211" s="40" t="s">
        <v>473</v>
      </c>
    </row>
    <row r="212" spans="2:7" ht="30" customHeight="1">
      <c r="B212" s="39" t="s">
        <v>474</v>
      </c>
      <c r="C212" s="5" t="str">
        <f t="shared" si="4"/>
        <v>應付代收款
E00036技藝教育育樂營</v>
      </c>
      <c r="E212" s="25" t="s">
        <v>193</v>
      </c>
      <c r="F212" s="39" t="s">
        <v>474</v>
      </c>
      <c r="G212" s="40" t="s">
        <v>475</v>
      </c>
    </row>
    <row r="213" spans="2:7" ht="30" customHeight="1">
      <c r="B213" s="39" t="s">
        <v>476</v>
      </c>
      <c r="C213" s="5" t="str">
        <f t="shared" si="4"/>
        <v>應付代收款
E00037專輔教師團體督導經費</v>
      </c>
      <c r="E213" s="25" t="s">
        <v>193</v>
      </c>
      <c r="F213" s="39" t="s">
        <v>476</v>
      </c>
      <c r="G213" s="40" t="s">
        <v>477</v>
      </c>
    </row>
    <row r="214" spans="2:7" ht="30" customHeight="1">
      <c r="B214" s="39" t="s">
        <v>478</v>
      </c>
      <c r="C214" s="5" t="str">
        <f t="shared" si="4"/>
        <v>應付代收款
E00038技藝班捐款</v>
      </c>
      <c r="E214" s="25" t="s">
        <v>193</v>
      </c>
      <c r="F214" s="39" t="s">
        <v>478</v>
      </c>
      <c r="G214" s="40" t="s">
        <v>479</v>
      </c>
    </row>
    <row r="215" spans="2:7" ht="30" customHeight="1">
      <c r="B215" s="39" t="s">
        <v>480</v>
      </c>
      <c r="C215" s="5" t="str">
        <f t="shared" si="4"/>
        <v>應付代收款
E00039資賦優異資源班特殊需求領域經費</v>
      </c>
      <c r="E215" s="25" t="s">
        <v>193</v>
      </c>
      <c r="F215" s="39" t="s">
        <v>480</v>
      </c>
      <c r="G215" s="40" t="s">
        <v>481</v>
      </c>
    </row>
    <row r="216" spans="2:7" ht="30" customHeight="1">
      <c r="B216" s="39" t="s">
        <v>482</v>
      </c>
      <c r="C216" s="5" t="str">
        <f t="shared" si="4"/>
        <v>應付代收款
E00040音樂班捐款</v>
      </c>
      <c r="E216" s="25" t="s">
        <v>193</v>
      </c>
      <c r="F216" s="39" t="s">
        <v>482</v>
      </c>
      <c r="G216" s="40" t="s">
        <v>483</v>
      </c>
    </row>
    <row r="217" spans="2:7" ht="30" customHeight="1">
      <c r="B217" s="39" t="s">
        <v>484</v>
      </c>
      <c r="C217" s="5" t="str">
        <f t="shared" si="4"/>
        <v>應付代收款
E00041推動科學教育計畫經費</v>
      </c>
      <c r="E217" s="25" t="s">
        <v>193</v>
      </c>
      <c r="F217" s="39" t="s">
        <v>484</v>
      </c>
      <c r="G217" s="40" t="s">
        <v>485</v>
      </c>
    </row>
    <row r="218" spans="2:7" ht="30" customHeight="1">
      <c r="B218" s="39" t="s">
        <v>486</v>
      </c>
      <c r="C218" s="5" t="str">
        <f t="shared" si="4"/>
        <v>應付代收款
E00042教育基金1100523</v>
      </c>
      <c r="E218" s="25" t="s">
        <v>193</v>
      </c>
      <c r="F218" s="39" t="s">
        <v>486</v>
      </c>
      <c r="G218" s="40" t="s">
        <v>487</v>
      </c>
    </row>
    <row r="219" spans="2:7" ht="30" customHeight="1">
      <c r="B219" s="39" t="s">
        <v>488</v>
      </c>
      <c r="C219" s="5" t="str">
        <f t="shared" si="4"/>
        <v>應付代收款
E00043區域性多元資優教育充實方案經費</v>
      </c>
      <c r="E219" s="25" t="s">
        <v>193</v>
      </c>
      <c r="F219" s="39" t="s">
        <v>488</v>
      </c>
      <c r="G219" s="40" t="s">
        <v>489</v>
      </c>
    </row>
    <row r="220" spans="2:7" ht="30" customHeight="1">
      <c r="B220" s="39" t="s">
        <v>490</v>
      </c>
      <c r="C220" s="5" t="str">
        <f t="shared" si="4"/>
        <v>應付代收款
E00044教育優先區計畫-親職教育活動</v>
      </c>
      <c r="E220" s="25" t="s">
        <v>193</v>
      </c>
      <c r="F220" s="39" t="s">
        <v>490</v>
      </c>
      <c r="G220" s="40" t="s">
        <v>491</v>
      </c>
    </row>
    <row r="221" spans="2:7" ht="30" customHeight="1">
      <c r="B221" s="39" t="s">
        <v>492</v>
      </c>
      <c r="C221" s="5" t="str">
        <f t="shared" si="4"/>
        <v>保證金
X11001「111學年度畢業紀念冊製作」採購案押標金-演色印刷事業有限公司</v>
      </c>
      <c r="E221" s="25" t="s">
        <v>194</v>
      </c>
      <c r="F221" s="39" t="s">
        <v>492</v>
      </c>
      <c r="G221" s="42" t="s">
        <v>493</v>
      </c>
    </row>
    <row r="222" spans="2:7" ht="30" customHeight="1">
      <c r="B222" s="39" t="s">
        <v>494</v>
      </c>
      <c r="C222" s="5" t="str">
        <f t="shared" si="4"/>
        <v>保證金
Y10401「111學年度七年級戶外教育」採購案履約保證金-哈妮旅行社有限公司</v>
      </c>
      <c r="E222" s="25" t="s">
        <v>194</v>
      </c>
      <c r="F222" s="39" t="s">
        <v>494</v>
      </c>
      <c r="G222" s="42" t="s">
        <v>495</v>
      </c>
    </row>
    <row r="223" spans="2:7" ht="30" customHeight="1">
      <c r="B223" s="39" t="s">
        <v>496</v>
      </c>
      <c r="C223" s="5" t="str">
        <f t="shared" si="4"/>
        <v>保證金
Y10402「112年度改善國民中小學校園環境-冷氣設置之冷氣裝設」採購案履約保證金-年高</v>
      </c>
      <c r="E223" s="25" t="s">
        <v>194</v>
      </c>
      <c r="F223" s="39" t="s">
        <v>496</v>
      </c>
      <c r="G223" s="42" t="s">
        <v>497</v>
      </c>
    </row>
    <row r="224" spans="2:7" ht="30" customHeight="1">
      <c r="B224" s="39" t="s">
        <v>498</v>
      </c>
      <c r="C224" s="5" t="str">
        <f t="shared" si="4"/>
        <v>保證金
Y10403「112年度改善國民中小學校園環境-冷氣設置之局部電力改善工程」案履保金-瀚鴻</v>
      </c>
      <c r="E224" s="25" t="s">
        <v>194</v>
      </c>
      <c r="F224" s="39" t="s">
        <v>498</v>
      </c>
      <c r="G224" s="42" t="s">
        <v>499</v>
      </c>
    </row>
    <row r="225" spans="2:7" ht="30" customHeight="1">
      <c r="B225" s="39" t="s">
        <v>500</v>
      </c>
      <c r="C225" s="5" t="str">
        <f t="shared" si="4"/>
        <v>保證金
Y10408「111學年度新生服裝及書包」採購案履約保證金-佳呂企業有限公司</v>
      </c>
      <c r="E225" s="25" t="s">
        <v>194</v>
      </c>
      <c r="F225" s="39" t="s">
        <v>500</v>
      </c>
      <c r="G225" s="42" t="s">
        <v>501</v>
      </c>
    </row>
    <row r="226" spans="2:7" ht="30" customHeight="1">
      <c r="B226" s="39" t="s">
        <v>502</v>
      </c>
      <c r="C226" s="5" t="str">
        <f t="shared" si="4"/>
        <v>保證金
Y10409「行政大樓校舍耐震補強工程採購案」履約保證金-潤達營造有限公司</v>
      </c>
      <c r="E226" s="25" t="s">
        <v>194</v>
      </c>
      <c r="F226" s="39" t="s">
        <v>502</v>
      </c>
      <c r="G226" s="42" t="s">
        <v>503</v>
      </c>
    </row>
    <row r="227" spans="2:7" ht="16.2" customHeight="1">
      <c r="B227" s="39" t="s">
        <v>504</v>
      </c>
      <c r="C227" s="5" t="str">
        <f t="shared" si="4"/>
        <v>保證金
Y10410「111學年度畢業紀念冊」採購案履約保證金-傳動數位設計印刷有限公司</v>
      </c>
      <c r="E227" s="25" t="s">
        <v>194</v>
      </c>
      <c r="F227" s="39" t="s">
        <v>504</v>
      </c>
      <c r="G227" s="42" t="s">
        <v>505</v>
      </c>
    </row>
    <row r="228" spans="2:7" ht="30">
      <c r="B228" s="39" t="s">
        <v>506</v>
      </c>
      <c r="C228" s="5" t="str">
        <f t="shared" si="4"/>
        <v>保證金
Y10430午餐招標履約保證金(皇佳)</v>
      </c>
      <c r="E228" s="25" t="s">
        <v>194</v>
      </c>
      <c r="F228" s="39" t="s">
        <v>506</v>
      </c>
      <c r="G228" s="40" t="s">
        <v>507</v>
      </c>
    </row>
    <row r="229" spans="2:7" ht="30">
      <c r="B229" s="39" t="s">
        <v>508</v>
      </c>
      <c r="C229" s="5" t="str">
        <f t="shared" si="4"/>
        <v>保證金
Y10431午餐招標履約保證金(沅益)</v>
      </c>
      <c r="E229" s="25" t="s">
        <v>194</v>
      </c>
      <c r="F229" s="39" t="s">
        <v>508</v>
      </c>
      <c r="G229" s="40" t="s">
        <v>509</v>
      </c>
    </row>
    <row r="230" spans="2:7" ht="30">
      <c r="B230" s="39" t="s">
        <v>510</v>
      </c>
      <c r="C230" s="5" t="str">
        <f t="shared" si="4"/>
        <v>保證金
Y10432午餐招標履約保證金(好鮮)</v>
      </c>
      <c r="E230" s="25" t="s">
        <v>194</v>
      </c>
      <c r="F230" s="39" t="s">
        <v>510</v>
      </c>
      <c r="G230" s="40" t="s">
        <v>511</v>
      </c>
    </row>
    <row r="231" spans="2:7" ht="16.2" customHeight="1">
      <c r="B231" s="39" t="s">
        <v>512</v>
      </c>
      <c r="C231" s="5" t="str">
        <f t="shared" si="4"/>
        <v>保證金
Y10440「111年度高級中等以下學校藝術才能班教學設備補助」採購案履約保證金-山河企業社</v>
      </c>
      <c r="E231" s="25" t="s">
        <v>194</v>
      </c>
      <c r="F231" s="39" t="s">
        <v>512</v>
      </c>
      <c r="G231" s="42" t="s">
        <v>513</v>
      </c>
    </row>
    <row r="232" spans="2:7" ht="16.2" customHeight="1">
      <c r="B232" s="39" t="s">
        <v>514</v>
      </c>
      <c r="C232" s="5" t="str">
        <f t="shared" si="4"/>
        <v>保證金
Y10449「110學年度畢業紀念冊」採購案履約保證金-群鋒企業有限公司</v>
      </c>
      <c r="E232" s="25" t="s">
        <v>194</v>
      </c>
      <c r="F232" s="39" t="s">
        <v>514</v>
      </c>
      <c r="G232" s="42" t="s">
        <v>515</v>
      </c>
    </row>
    <row r="233" spans="2:7" ht="16.2" customHeight="1">
      <c r="B233" s="39" t="s">
        <v>516</v>
      </c>
      <c r="C233" s="5" t="str">
        <f t="shared" si="4"/>
        <v>保證金
Y10451「112學年度九年級戶外教育活動」採購案履約保證金-哈妮旅行社有限公司</v>
      </c>
      <c r="E233" s="25" t="s">
        <v>194</v>
      </c>
      <c r="F233" s="39" t="s">
        <v>516</v>
      </c>
      <c r="G233" s="42" t="s">
        <v>517</v>
      </c>
    </row>
    <row r="234" spans="2:7" ht="16.2" customHeight="1">
      <c r="B234" s="39" t="s">
        <v>518</v>
      </c>
      <c r="C234" s="5" t="str">
        <f t="shared" si="4"/>
        <v>保證金
Y10457「藝術才能音樂班樂器」採購案履約保證金-山河企業社</v>
      </c>
      <c r="E234" s="25" t="s">
        <v>194</v>
      </c>
      <c r="F234" s="39" t="s">
        <v>518</v>
      </c>
      <c r="G234" s="42" t="s">
        <v>519</v>
      </c>
    </row>
    <row r="235" spans="2:7" ht="16.2" customHeight="1">
      <c r="B235" s="39" t="s">
        <v>520</v>
      </c>
      <c r="C235" s="5" t="str">
        <f t="shared" si="4"/>
        <v>保證金
Y10459「112學年度八年級戶外教育活動」採購案履約保證金-米豐旅行社有限公司</v>
      </c>
      <c r="E235" s="25" t="s">
        <v>194</v>
      </c>
      <c r="F235" s="39" t="s">
        <v>520</v>
      </c>
      <c r="G235" s="42" t="s">
        <v>521</v>
      </c>
    </row>
    <row r="236" spans="2:7" ht="16.2" customHeight="1">
      <c r="B236" s="39" t="s">
        <v>522</v>
      </c>
      <c r="C236" s="5" t="str">
        <f t="shared" si="4"/>
        <v>保證金
Y10462「110學年度八年級戶外教育活動後續擴充」採購案履約保證金-哈妮旅行社有限公司</v>
      </c>
      <c r="E236" s="25" t="s">
        <v>194</v>
      </c>
      <c r="F236" s="39" t="s">
        <v>522</v>
      </c>
      <c r="G236" s="42" t="s">
        <v>523</v>
      </c>
    </row>
    <row r="237" spans="2:7" ht="16.2" customHeight="1">
      <c r="B237" s="39" t="s">
        <v>524</v>
      </c>
      <c r="C237" s="5" t="str">
        <f t="shared" si="4"/>
        <v>保證金
Y10463「科教樓耐震補強工程」採購案履約保證金-開平營造工程股份有限公司</v>
      </c>
      <c r="E237" s="25" t="s">
        <v>194</v>
      </c>
      <c r="F237" s="39" t="s">
        <v>524</v>
      </c>
      <c r="G237" s="42" t="s">
        <v>525</v>
      </c>
    </row>
    <row r="238" spans="2:7" ht="16.2" customHeight="1">
      <c r="B238" s="39" t="s">
        <v>526</v>
      </c>
      <c r="C238" s="5" t="str">
        <f t="shared" si="4"/>
        <v>保證金
Y11001「活動中心空調改善整修」採購案履約保證金-旭昱冷凍空調有限公司</v>
      </c>
      <c r="E238" s="25" t="s">
        <v>194</v>
      </c>
      <c r="F238" s="39" t="s">
        <v>526</v>
      </c>
      <c r="G238" s="42" t="s">
        <v>527</v>
      </c>
    </row>
    <row r="239" spans="2:7" ht="16.2" customHeight="1">
      <c r="B239" s="39" t="s">
        <v>528</v>
      </c>
      <c r="C239" s="5" t="str">
        <f t="shared" si="4"/>
        <v>保證金
Y11002「110年度充實公立國民中學生活科技教室擴充設備」採購案履保金-勁園國際(股)</v>
      </c>
      <c r="E239" s="25" t="s">
        <v>194</v>
      </c>
      <c r="F239" s="39" t="s">
        <v>528</v>
      </c>
      <c r="G239" s="42" t="s">
        <v>529</v>
      </c>
    </row>
    <row r="240" spans="2:7" ht="16.2" customHeight="1">
      <c r="B240" s="39" t="s">
        <v>530</v>
      </c>
      <c r="C240" s="5" t="str">
        <f t="shared" si="4"/>
        <v>保證金
Y11003「和平樓琴房整修工程」採購案履約保證金-旭音設計室內裝修有限公司</v>
      </c>
      <c r="E240" s="25" t="s">
        <v>194</v>
      </c>
      <c r="F240" s="39" t="s">
        <v>530</v>
      </c>
      <c r="G240" s="42" t="s">
        <v>531</v>
      </c>
    </row>
    <row r="241" spans="2:7" ht="27.6">
      <c r="B241" s="39" t="s">
        <v>532</v>
      </c>
      <c r="C241" s="5" t="str">
        <f t="shared" si="4"/>
        <v>保證金
Y88001冷氣儲值卡保證金</v>
      </c>
      <c r="E241" s="25" t="s">
        <v>194</v>
      </c>
      <c r="F241" s="39" t="s">
        <v>532</v>
      </c>
      <c r="G241" s="40" t="s">
        <v>533</v>
      </c>
    </row>
    <row r="242" spans="2:7" ht="27.6">
      <c r="B242" s="39" t="s">
        <v>534</v>
      </c>
      <c r="C242" s="5" t="str">
        <f t="shared" si="4"/>
        <v>保證金
Y88002冷氣遙控器保證金</v>
      </c>
      <c r="E242" s="25" t="s">
        <v>194</v>
      </c>
      <c r="F242" s="39" t="s">
        <v>534</v>
      </c>
      <c r="G242" s="40" t="s">
        <v>535</v>
      </c>
    </row>
    <row r="243" spans="2:7" ht="27.6">
      <c r="B243" s="39" t="s">
        <v>536</v>
      </c>
      <c r="C243" s="5" t="str">
        <f t="shared" si="4"/>
        <v>保證金
Y99001國光羽球社保證金</v>
      </c>
      <c r="E243" s="25" t="s">
        <v>194</v>
      </c>
      <c r="F243" s="39" t="s">
        <v>536</v>
      </c>
      <c r="G243" s="40" t="s">
        <v>537</v>
      </c>
    </row>
    <row r="244" spans="2:7" ht="30">
      <c r="B244" s="39" t="s">
        <v>538</v>
      </c>
      <c r="C244" s="5" t="str">
        <f t="shared" si="4"/>
        <v>保證金
Y99002文中社區羽球隊保證金</v>
      </c>
      <c r="E244" s="25" t="s">
        <v>194</v>
      </c>
      <c r="F244" s="39" t="s">
        <v>538</v>
      </c>
      <c r="G244" s="40" t="s">
        <v>539</v>
      </c>
    </row>
    <row r="245" spans="2:7" ht="27.6">
      <c r="B245" s="39" t="s">
        <v>540</v>
      </c>
      <c r="C245" s="5" t="str">
        <f t="shared" si="4"/>
        <v>保證金
Y99003桃醫羽球隊保證金</v>
      </c>
      <c r="E245" s="25" t="s">
        <v>194</v>
      </c>
      <c r="F245" s="39" t="s">
        <v>540</v>
      </c>
      <c r="G245" s="40" t="s">
        <v>541</v>
      </c>
    </row>
    <row r="246" spans="2:7" ht="30">
      <c r="B246" s="39" t="s">
        <v>542</v>
      </c>
      <c r="C246" s="5" t="str">
        <f t="shared" si="4"/>
        <v>保證金
Y99004桃園市虎頭山國際青年商會保證金</v>
      </c>
      <c r="E246" s="25" t="s">
        <v>194</v>
      </c>
      <c r="F246" s="39" t="s">
        <v>542</v>
      </c>
      <c r="G246" s="40" t="s">
        <v>543</v>
      </c>
    </row>
    <row r="247" spans="2:7" ht="30">
      <c r="B247" s="39" t="s">
        <v>544</v>
      </c>
      <c r="C247" s="5" t="str">
        <f t="shared" si="4"/>
        <v>保證金
Y99005桃園律師公會場租保證金</v>
      </c>
      <c r="E247" s="25" t="s">
        <v>194</v>
      </c>
      <c r="F247" s="39" t="s">
        <v>544</v>
      </c>
      <c r="G247" s="40" t="s">
        <v>545</v>
      </c>
    </row>
    <row r="248" spans="2:7" ht="27.6">
      <c r="B248" s="39" t="s">
        <v>546</v>
      </c>
      <c r="C248" s="5" t="str">
        <f t="shared" ref="C248:C278" si="5">(E248&amp;CHAR(10)&amp;F248&amp;G248)</f>
        <v>保證金
Y99006桃園羽球隊保證金</v>
      </c>
      <c r="E248" s="25" t="s">
        <v>194</v>
      </c>
      <c r="F248" s="39" t="s">
        <v>546</v>
      </c>
      <c r="G248" s="40" t="s">
        <v>547</v>
      </c>
    </row>
    <row r="249" spans="2:7" ht="30">
      <c r="B249" s="39" t="s">
        <v>548</v>
      </c>
      <c r="C249" s="5" t="str">
        <f t="shared" si="5"/>
        <v>保證金
Y99007星穎藝術團場租保證金</v>
      </c>
      <c r="E249" s="25" t="s">
        <v>194</v>
      </c>
      <c r="F249" s="39" t="s">
        <v>548</v>
      </c>
      <c r="G249" s="40" t="s">
        <v>549</v>
      </c>
    </row>
    <row r="250" spans="2:7" ht="30">
      <c r="B250" s="39" t="s">
        <v>550</v>
      </c>
      <c r="C250" s="5" t="str">
        <f t="shared" si="5"/>
        <v>保證金
Y99008虎茅庄書會場租保證金</v>
      </c>
      <c r="E250" s="25" t="s">
        <v>194</v>
      </c>
      <c r="F250" s="39" t="s">
        <v>550</v>
      </c>
      <c r="G250" s="40" t="s">
        <v>551</v>
      </c>
    </row>
    <row r="251" spans="2:7" ht="30">
      <c r="B251" s="39" t="s">
        <v>552</v>
      </c>
      <c r="C251" s="5" t="str">
        <f t="shared" si="5"/>
        <v>保證金
Y99009桃園飛鷹羽球隊保證金</v>
      </c>
      <c r="E251" s="25" t="s">
        <v>194</v>
      </c>
      <c r="F251" s="39" t="s">
        <v>552</v>
      </c>
      <c r="G251" s="40" t="s">
        <v>553</v>
      </c>
    </row>
    <row r="252" spans="2:7" ht="30">
      <c r="B252" s="39" t="s">
        <v>554</v>
      </c>
      <c r="C252" s="5" t="str">
        <f t="shared" si="5"/>
        <v>保證金
Y99011桃園市桃園區體育會保證金</v>
      </c>
      <c r="E252" s="25" t="s">
        <v>194</v>
      </c>
      <c r="F252" s="39" t="s">
        <v>554</v>
      </c>
      <c r="G252" s="40" t="s">
        <v>555</v>
      </c>
    </row>
    <row r="253" spans="2:7" ht="30">
      <c r="B253" s="39" t="s">
        <v>556</v>
      </c>
      <c r="C253" s="5" t="str">
        <f t="shared" si="5"/>
        <v>保證金
Y99013桃園市政府員工羽球社保證金</v>
      </c>
      <c r="E253" s="25" t="s">
        <v>194</v>
      </c>
      <c r="F253" s="39" t="s">
        <v>556</v>
      </c>
      <c r="G253" s="40" t="s">
        <v>557</v>
      </c>
    </row>
    <row r="254" spans="2:7" ht="30">
      <c r="B254" s="39" t="s">
        <v>558</v>
      </c>
      <c r="C254" s="5" t="str">
        <f t="shared" si="5"/>
        <v>保證金
Y99014衛生福利部桃園醫院保證金</v>
      </c>
      <c r="E254" s="25" t="s">
        <v>194</v>
      </c>
      <c r="F254" s="39" t="s">
        <v>558</v>
      </c>
      <c r="G254" s="40" t="s">
        <v>559</v>
      </c>
    </row>
    <row r="255" spans="2:7" ht="25.05" customHeight="1">
      <c r="B255" s="39" t="s">
        <v>189</v>
      </c>
      <c r="C255" s="5" t="str">
        <f t="shared" si="5"/>
        <v>保固金
Z11102106年度冷氣購置安裝保固金-年富電器(至111.10.12定期存款單)</v>
      </c>
      <c r="E255" s="25" t="s">
        <v>605</v>
      </c>
      <c r="F255" s="39" t="s">
        <v>189</v>
      </c>
      <c r="G255" s="42" t="s">
        <v>560</v>
      </c>
    </row>
    <row r="256" spans="2:7" ht="25.05" customHeight="1">
      <c r="B256" s="39" t="s">
        <v>190</v>
      </c>
      <c r="C256" s="5" t="str">
        <f t="shared" si="5"/>
        <v>保固金
Z11104華商企業社「充實公立國民中學生活科技領域教室設備」保固金(至111.7.3)</v>
      </c>
      <c r="E256" s="25" t="s">
        <v>605</v>
      </c>
      <c r="F256" s="39" t="s">
        <v>190</v>
      </c>
      <c r="G256" s="42" t="s">
        <v>561</v>
      </c>
    </row>
    <row r="257" spans="2:7" ht="25.05" customHeight="1">
      <c r="B257" s="39" t="s">
        <v>191</v>
      </c>
      <c r="C257" s="5" t="str">
        <f t="shared" si="5"/>
        <v>保固金
Z11105丞謙營造「科教樓外牆遮陽設施暨周邊腳踏車棚改善工程」案保固金(至111.1.9)</v>
      </c>
      <c r="E257" s="25" t="s">
        <v>605</v>
      </c>
      <c r="F257" s="39" t="s">
        <v>191</v>
      </c>
      <c r="G257" s="42" t="s">
        <v>562</v>
      </c>
    </row>
    <row r="258" spans="2:7" ht="25.05" customHeight="1">
      <c r="B258" s="39" t="s">
        <v>192</v>
      </c>
      <c r="C258" s="5" t="str">
        <f t="shared" si="5"/>
        <v>保固金
Z11106頡生營造(有)「員生消費合作社暨周邊零星整修工程」案保固金(至111.3.19)</v>
      </c>
      <c r="E258" s="25" t="s">
        <v>605</v>
      </c>
      <c r="F258" s="39" t="s">
        <v>192</v>
      </c>
      <c r="G258" s="42" t="s">
        <v>563</v>
      </c>
    </row>
    <row r="259" spans="2:7" ht="25.05" customHeight="1">
      <c r="B259" s="39" t="s">
        <v>564</v>
      </c>
      <c r="C259" s="5" t="str">
        <f t="shared" si="5"/>
        <v>保固金
Z11107丞謙營造有公司「和平樓外牆整修工程」案保固金(至111.8.28)</v>
      </c>
      <c r="E259" s="25" t="s">
        <v>605</v>
      </c>
      <c r="F259" s="39" t="s">
        <v>564</v>
      </c>
      <c r="G259" s="42" t="s">
        <v>565</v>
      </c>
    </row>
    <row r="260" spans="2:7" ht="25.05" customHeight="1">
      <c r="B260" s="39" t="s">
        <v>566</v>
      </c>
      <c r="C260" s="5" t="str">
        <f t="shared" si="5"/>
        <v>保固金
Z11108富合營造股份有限公司「和平樓東側廁所整修工程」採購案保固金(至111.9.22)</v>
      </c>
      <c r="E260" s="25" t="s">
        <v>605</v>
      </c>
      <c r="F260" s="39" t="s">
        <v>566</v>
      </c>
      <c r="G260" s="42" t="s">
        <v>567</v>
      </c>
    </row>
    <row r="261" spans="2:7" ht="25.05" customHeight="1">
      <c r="B261" s="39" t="s">
        <v>568</v>
      </c>
      <c r="C261" s="5" t="str">
        <f t="shared" si="5"/>
        <v>保固金
Z11201雲辰營造「活動中心校舍結構耐震能力補強工程」案保固金(至112.10.17)</v>
      </c>
      <c r="E261" s="25" t="s">
        <v>605</v>
      </c>
      <c r="F261" s="39" t="s">
        <v>568</v>
      </c>
      <c r="G261" s="42" t="s">
        <v>569</v>
      </c>
    </row>
    <row r="262" spans="2:7" ht="25.05" customHeight="1">
      <c r="B262" s="39" t="s">
        <v>570</v>
      </c>
      <c r="C262" s="5" t="str">
        <f t="shared" si="5"/>
        <v>保固金
Z11202山河企業社「108年高級中等以下學校藝術才能班寬鍵鐵琴」保固金(112.1.7)</v>
      </c>
      <c r="E262" s="25" t="s">
        <v>605</v>
      </c>
      <c r="F262" s="39" t="s">
        <v>570</v>
      </c>
      <c r="G262" s="42" t="s">
        <v>571</v>
      </c>
    </row>
    <row r="263" spans="2:7" ht="25.05" customHeight="1">
      <c r="B263" s="39" t="s">
        <v>572</v>
      </c>
      <c r="C263" s="5" t="str">
        <f t="shared" si="5"/>
        <v>保固金
Z11203華商企業社「充實公立國民中學生活科技領域教室」採購案保固金(至112.7.8)</v>
      </c>
      <c r="E263" s="25" t="s">
        <v>605</v>
      </c>
      <c r="F263" s="39" t="s">
        <v>572</v>
      </c>
      <c r="G263" s="42" t="s">
        <v>573</v>
      </c>
    </row>
    <row r="264" spans="2:7" ht="25.05" customHeight="1">
      <c r="B264" s="39" t="s">
        <v>574</v>
      </c>
      <c r="C264" s="5" t="str">
        <f t="shared" si="5"/>
        <v>保固金
Z11204108年度位處項樓、東西曬普通教室裝設冷氣電源改善工程保固金(至112.9.6)</v>
      </c>
      <c r="E264" s="25" t="s">
        <v>605</v>
      </c>
      <c r="F264" s="39" t="s">
        <v>574</v>
      </c>
      <c r="G264" s="42" t="s">
        <v>575</v>
      </c>
    </row>
    <row r="265" spans="2:7" ht="25.05" customHeight="1">
      <c r="B265" s="39" t="s">
        <v>576</v>
      </c>
      <c r="C265" s="5" t="str">
        <f t="shared" si="5"/>
        <v>保固金
Z11205仁愛樓、信義樓暨文山樓(4樓)女兒牆整修工程保固金-優耐地(112.10.20)</v>
      </c>
      <c r="E265" s="25" t="s">
        <v>605</v>
      </c>
      <c r="F265" s="39" t="s">
        <v>576</v>
      </c>
      <c r="G265" s="42" t="s">
        <v>577</v>
      </c>
    </row>
    <row r="266" spans="2:7" ht="25.05" customHeight="1">
      <c r="B266" s="39" t="s">
        <v>578</v>
      </c>
      <c r="C266" s="5" t="str">
        <f t="shared" si="5"/>
        <v>保固金
Z11206「充實公立國民中學生活科技領域教室基本設備」保固金-華商(112.11.18)</v>
      </c>
      <c r="E266" s="25" t="s">
        <v>605</v>
      </c>
      <c r="F266" s="39" t="s">
        <v>578</v>
      </c>
      <c r="G266" s="42" t="s">
        <v>579</v>
      </c>
    </row>
    <row r="267" spans="2:7" ht="25.05" customHeight="1">
      <c r="B267" s="39" t="s">
        <v>580</v>
      </c>
      <c r="C267" s="5" t="str">
        <f t="shared" si="5"/>
        <v>保固金
Z11207109年高級中等以下學校藝術才能班教學設備補助計畫-和聲(112.11.19)</v>
      </c>
      <c r="E267" s="25" t="s">
        <v>605</v>
      </c>
      <c r="F267" s="39" t="s">
        <v>580</v>
      </c>
      <c r="G267" s="42" t="s">
        <v>581</v>
      </c>
    </row>
    <row r="268" spans="2:7" ht="25.05" customHeight="1">
      <c r="B268" s="39" t="s">
        <v>582</v>
      </c>
      <c r="C268" s="5" t="str">
        <f t="shared" si="5"/>
        <v>保固金
Z11208「科教樓耐震補強工程」採購案保固金-開平營造工程股份有限公司(112.11.7)</v>
      </c>
      <c r="E268" s="25" t="s">
        <v>605</v>
      </c>
      <c r="F268" s="39" t="s">
        <v>582</v>
      </c>
      <c r="G268" s="42" t="s">
        <v>583</v>
      </c>
    </row>
    <row r="269" spans="2:7" ht="25.05" customHeight="1">
      <c r="B269" s="39" t="s">
        <v>584</v>
      </c>
      <c r="C269" s="5" t="str">
        <f t="shared" si="5"/>
        <v>保固金
Z11301「110年度活動中心周邊設備」採購案保固金-華商企業社(113.12.13)</v>
      </c>
      <c r="E269" s="25" t="s">
        <v>605</v>
      </c>
      <c r="F269" s="39" t="s">
        <v>584</v>
      </c>
      <c r="G269" s="42" t="s">
        <v>585</v>
      </c>
    </row>
    <row r="270" spans="2:7" ht="25.05" customHeight="1">
      <c r="B270" s="39" t="s">
        <v>586</v>
      </c>
      <c r="C270" s="5" t="str">
        <f t="shared" si="5"/>
        <v>保固金
Z11302「和平樓耐震補強工程」採購案保固金-全泓營造有限公司(113.10.28)</v>
      </c>
      <c r="E270" s="25" t="s">
        <v>605</v>
      </c>
      <c r="F270" s="39" t="s">
        <v>586</v>
      </c>
      <c r="G270" s="42" t="s">
        <v>587</v>
      </c>
    </row>
    <row r="271" spans="2:7" ht="25.05" customHeight="1">
      <c r="B271" s="39" t="s">
        <v>588</v>
      </c>
      <c r="C271" s="5" t="str">
        <f t="shared" si="5"/>
        <v>保固金
Z11303「110年度充實公立國民中學生活科技教室擴充設備」案保固金(113.12.23)</v>
      </c>
      <c r="E271" s="25" t="s">
        <v>605</v>
      </c>
      <c r="F271" s="39" t="s">
        <v>588</v>
      </c>
      <c r="G271" s="42" t="s">
        <v>589</v>
      </c>
    </row>
    <row r="272" spans="2:7" ht="25.05" customHeight="1">
      <c r="B272" s="39" t="s">
        <v>590</v>
      </c>
      <c r="C272" s="5" t="str">
        <f t="shared" si="5"/>
        <v>保固金
Z11401「藝術才能音樂班樂器」採購案保固金-山河企業社(114.7.27)</v>
      </c>
      <c r="E272" s="25" t="s">
        <v>605</v>
      </c>
      <c r="F272" s="39" t="s">
        <v>590</v>
      </c>
      <c r="G272" s="42" t="s">
        <v>591</v>
      </c>
    </row>
    <row r="273" spans="2:7" ht="25.05" customHeight="1">
      <c r="B273" s="39" t="s">
        <v>592</v>
      </c>
      <c r="C273" s="5" t="str">
        <f t="shared" si="5"/>
        <v>保固金
Z11402「科教樓耐震補強工程」採購案保固金-開平營造工程股份有限公司(114.11.7)</v>
      </c>
      <c r="E273" s="25" t="s">
        <v>605</v>
      </c>
      <c r="F273" s="39" t="s">
        <v>592</v>
      </c>
      <c r="G273" s="42" t="s">
        <v>593</v>
      </c>
    </row>
    <row r="274" spans="2:7" ht="25.05" customHeight="1">
      <c r="B274" s="39" t="s">
        <v>594</v>
      </c>
      <c r="C274" s="5" t="str">
        <f t="shared" si="5"/>
        <v>保固金
Z11403體育署補助桃園市學校購置體育器材設備採購(含安裝)-力道(114.11.22)</v>
      </c>
      <c r="E274" s="25" t="s">
        <v>605</v>
      </c>
      <c r="F274" s="39" t="s">
        <v>594</v>
      </c>
      <c r="G274" s="42" t="s">
        <v>595</v>
      </c>
    </row>
    <row r="275" spans="2:7" ht="25.05" customHeight="1">
      <c r="B275" s="39" t="s">
        <v>596</v>
      </c>
      <c r="C275" s="5" t="str">
        <f t="shared" si="5"/>
        <v>保固金
Z11404「111年度高級中等以下學校藝術才能班教學設備補助」-山河(114.11.22)</v>
      </c>
      <c r="E275" s="25" t="s">
        <v>605</v>
      </c>
      <c r="F275" s="39" t="s">
        <v>596</v>
      </c>
      <c r="G275" s="42" t="s">
        <v>597</v>
      </c>
    </row>
    <row r="276" spans="2:7" ht="25.05" customHeight="1">
      <c r="B276" s="39" t="s">
        <v>598</v>
      </c>
      <c r="C276" s="5" t="str">
        <f t="shared" si="5"/>
        <v>保固金
Z11501「活動中心空調改善整修」採購案保固金-旭昱冷凍空調有限公司(115.4.16)</v>
      </c>
      <c r="E276" s="25" t="s">
        <v>605</v>
      </c>
      <c r="F276" s="39" t="s">
        <v>598</v>
      </c>
      <c r="G276" s="42" t="s">
        <v>599</v>
      </c>
    </row>
    <row r="277" spans="2:7" ht="25.05" customHeight="1">
      <c r="B277" s="39" t="s">
        <v>600</v>
      </c>
      <c r="C277" s="5" t="str">
        <f t="shared" si="5"/>
        <v>保固金
Z11502「和平樓琴房整修工程」採購案保固金-旭音設計室內裝修有限公司(115.5.15)</v>
      </c>
      <c r="E277" s="25" t="s">
        <v>605</v>
      </c>
      <c r="F277" s="39" t="s">
        <v>600</v>
      </c>
      <c r="G277" s="42" t="s">
        <v>601</v>
      </c>
    </row>
    <row r="278" spans="2:7" ht="25.05" customHeight="1">
      <c r="B278" s="39" t="s">
        <v>602</v>
      </c>
      <c r="C278" s="5" t="str">
        <f t="shared" si="5"/>
        <v>保固金
Z11503改善國民中小學校園環境-冷氣設置之局部電力改善工程-瀚鴻水電(115.9.6)</v>
      </c>
      <c r="E278" s="25" t="s">
        <v>605</v>
      </c>
      <c r="F278" s="39" t="s">
        <v>602</v>
      </c>
      <c r="G278" s="42" t="s">
        <v>603</v>
      </c>
    </row>
    <row r="279" spans="2:7" ht="25.05" customHeight="1"/>
    <row r="280" spans="2:7" ht="25.05" customHeight="1"/>
    <row r="281" spans="2:7" ht="25.05" customHeight="1"/>
    <row r="282" spans="2:7" ht="25.05" customHeight="1"/>
    <row r="283" spans="2:7" ht="25.05" customHeight="1"/>
    <row r="284" spans="2:7" ht="25.05" customHeight="1"/>
  </sheetData>
  <phoneticPr fontId="3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具名範圍</vt:lpstr>
      </vt:variant>
      <vt:variant>
        <vt:i4>2</vt:i4>
      </vt:variant>
    </vt:vector>
  </HeadingPairs>
  <TitlesOfParts>
    <vt:vector size="4" baseType="lpstr">
      <vt:lpstr>經費請示單 </vt:lpstr>
      <vt:lpstr>工作表1</vt:lpstr>
      <vt:lpstr>'經費請示單 '!OLE_LINK1</vt:lpstr>
      <vt:lpstr>'經費請示單 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2023-11-22T01:41:12Z</cp:lastPrinted>
  <dcterms:created xsi:type="dcterms:W3CDTF">2023-03-25T05:35:18Z</dcterms:created>
  <dcterms:modified xsi:type="dcterms:W3CDTF">2024-08-08T00:31:52Z</dcterms:modified>
</cp:coreProperties>
</file>